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Лист1!$A$1:$F$437</definedName>
  </definedNames>
  <calcPr calcId="145621"/>
</workbook>
</file>

<file path=xl/calcChain.xml><?xml version="1.0" encoding="utf-8"?>
<calcChain xmlns="http://schemas.openxmlformats.org/spreadsheetml/2006/main">
  <c r="F378" i="1" l="1"/>
  <c r="F303" i="1"/>
  <c r="F267" i="1"/>
  <c r="F266" i="1"/>
  <c r="F265" i="1"/>
  <c r="F268" i="1"/>
  <c r="F269" i="1"/>
  <c r="F270" i="1"/>
  <c r="F271" i="1"/>
  <c r="F272" i="1"/>
  <c r="F273" i="1"/>
  <c r="F264" i="1"/>
  <c r="F435" i="1"/>
  <c r="F434" i="1"/>
  <c r="F433" i="1"/>
  <c r="F432" i="1"/>
  <c r="F431" i="1"/>
  <c r="F430" i="1"/>
  <c r="F429" i="1"/>
  <c r="F360" i="1"/>
  <c r="F359" i="1"/>
  <c r="F358" i="1"/>
  <c r="F357" i="1"/>
  <c r="F356" i="1"/>
  <c r="F355" i="1"/>
  <c r="F354" i="1"/>
  <c r="F282" i="1"/>
  <c r="F281" i="1"/>
  <c r="F280" i="1"/>
  <c r="F279" i="1"/>
  <c r="F278" i="1"/>
  <c r="F277" i="1"/>
  <c r="F276" i="1"/>
  <c r="F207" i="1"/>
  <c r="F206" i="1"/>
  <c r="F205" i="1"/>
  <c r="F204" i="1"/>
  <c r="F203" i="1"/>
  <c r="F202" i="1"/>
  <c r="F201" i="1"/>
  <c r="F200" i="1"/>
  <c r="F139" i="1"/>
  <c r="F138" i="1"/>
  <c r="F137" i="1"/>
  <c r="F136" i="1"/>
  <c r="F135" i="1"/>
  <c r="F134" i="1"/>
  <c r="F133" i="1"/>
  <c r="F426" i="1"/>
  <c r="F425" i="1"/>
  <c r="F424" i="1"/>
  <c r="F423" i="1"/>
  <c r="F422" i="1"/>
  <c r="F421" i="1"/>
  <c r="F420" i="1"/>
  <c r="F419" i="1"/>
  <c r="F418" i="1"/>
  <c r="F417" i="1"/>
  <c r="F351" i="1"/>
  <c r="F350" i="1"/>
  <c r="F349" i="1"/>
  <c r="F348" i="1"/>
  <c r="F347" i="1"/>
  <c r="F346" i="1"/>
  <c r="F345" i="1"/>
  <c r="F344" i="1"/>
  <c r="F343" i="1"/>
  <c r="F342" i="1"/>
  <c r="F197" i="1"/>
  <c r="F196" i="1"/>
  <c r="F195" i="1"/>
  <c r="F194" i="1"/>
  <c r="F193" i="1"/>
  <c r="F192" i="1"/>
  <c r="F191" i="1"/>
  <c r="F190" i="1"/>
  <c r="F189" i="1"/>
  <c r="F188" i="1"/>
  <c r="F130" i="1"/>
  <c r="F129" i="1"/>
  <c r="F128" i="1"/>
  <c r="F127" i="1"/>
  <c r="F126" i="1"/>
  <c r="F125" i="1"/>
  <c r="F124" i="1"/>
  <c r="F123" i="1"/>
  <c r="F122" i="1"/>
  <c r="F121" i="1"/>
  <c r="F410" i="1"/>
  <c r="F412" i="1" s="1"/>
  <c r="F335" i="1"/>
  <c r="F337" i="1" s="1"/>
  <c r="F257" i="1"/>
  <c r="F181" i="1"/>
  <c r="F114" i="1"/>
  <c r="F116" i="1" s="1"/>
  <c r="F406" i="1"/>
  <c r="F405" i="1"/>
  <c r="F331" i="1"/>
  <c r="F330" i="1"/>
  <c r="F253" i="1"/>
  <c r="F252" i="1"/>
  <c r="F177" i="1"/>
  <c r="F176" i="1"/>
  <c r="F110" i="1"/>
  <c r="F109" i="1"/>
  <c r="F42" i="1"/>
  <c r="G402" i="1"/>
  <c r="F401" i="1"/>
  <c r="F400" i="1"/>
  <c r="F399" i="1"/>
  <c r="F398" i="1"/>
  <c r="F397" i="1"/>
  <c r="F396" i="1"/>
  <c r="F395" i="1"/>
  <c r="F394" i="1"/>
  <c r="F393" i="1"/>
  <c r="G327" i="1"/>
  <c r="F326" i="1"/>
  <c r="F325" i="1"/>
  <c r="F324" i="1"/>
  <c r="F323" i="1"/>
  <c r="F322" i="1"/>
  <c r="F321" i="1"/>
  <c r="F320" i="1"/>
  <c r="F319" i="1"/>
  <c r="F318" i="1"/>
  <c r="G249" i="1"/>
  <c r="F248" i="1"/>
  <c r="F247" i="1"/>
  <c r="F246" i="1"/>
  <c r="F245" i="1"/>
  <c r="F244" i="1"/>
  <c r="F243" i="1"/>
  <c r="F242" i="1"/>
  <c r="F241" i="1"/>
  <c r="F240" i="1"/>
  <c r="G39" i="1"/>
  <c r="F38" i="1"/>
  <c r="F37" i="1"/>
  <c r="F36" i="1"/>
  <c r="F35" i="1"/>
  <c r="F34" i="1"/>
  <c r="F33" i="1"/>
  <c r="F32" i="1"/>
  <c r="F31" i="1"/>
  <c r="F30" i="1"/>
  <c r="G106" i="1"/>
  <c r="F105" i="1"/>
  <c r="F104" i="1"/>
  <c r="F103" i="1"/>
  <c r="F102" i="1"/>
  <c r="F101" i="1"/>
  <c r="F100" i="1"/>
  <c r="F99" i="1"/>
  <c r="F98" i="1"/>
  <c r="F97" i="1"/>
  <c r="F390" i="1"/>
  <c r="F389" i="1"/>
  <c r="F387" i="1"/>
  <c r="F315" i="1"/>
  <c r="F314" i="1"/>
  <c r="F312" i="1"/>
  <c r="F237" i="1"/>
  <c r="F236" i="1"/>
  <c r="F234" i="1"/>
  <c r="F161" i="1"/>
  <c r="F160" i="1"/>
  <c r="F158" i="1"/>
  <c r="F94" i="1"/>
  <c r="F93" i="1"/>
  <c r="F91" i="1"/>
  <c r="F259" i="1"/>
  <c r="F183" i="1"/>
  <c r="G173" i="1"/>
  <c r="F172" i="1"/>
  <c r="F171" i="1"/>
  <c r="F170" i="1"/>
  <c r="F169" i="1"/>
  <c r="F168" i="1"/>
  <c r="F167" i="1"/>
  <c r="F166" i="1"/>
  <c r="F165" i="1"/>
  <c r="F164" i="1"/>
  <c r="F72" i="1"/>
  <c r="F47" i="1"/>
  <c r="F49" i="1" s="1"/>
  <c r="F71" i="1"/>
  <c r="F70" i="1"/>
  <c r="F69" i="1"/>
  <c r="F68" i="1"/>
  <c r="F67" i="1"/>
  <c r="F66" i="1"/>
  <c r="F63" i="1"/>
  <c r="F62" i="1"/>
  <c r="F61" i="1"/>
  <c r="F60" i="1"/>
  <c r="F59" i="1"/>
  <c r="F58" i="1"/>
  <c r="F57" i="1"/>
  <c r="F56" i="1"/>
  <c r="F55" i="1"/>
  <c r="F54" i="1"/>
  <c r="F43" i="1"/>
  <c r="F27" i="1"/>
  <c r="F26" i="1"/>
  <c r="F24" i="1"/>
  <c r="F178" i="1" l="1"/>
  <c r="F436" i="1"/>
  <c r="F361" i="1"/>
  <c r="F283" i="1"/>
  <c r="F208" i="1"/>
  <c r="F73" i="1"/>
  <c r="F140" i="1"/>
  <c r="F39" i="1"/>
  <c r="F249" i="1"/>
  <c r="F402" i="1"/>
  <c r="F106" i="1"/>
  <c r="F327" i="1"/>
  <c r="F274" i="1"/>
  <c r="F407" i="1"/>
  <c r="F391" i="1"/>
  <c r="F352" i="1"/>
  <c r="F316" i="1"/>
  <c r="F254" i="1"/>
  <c r="F238" i="1"/>
  <c r="F198" i="1"/>
  <c r="F162" i="1"/>
  <c r="F173" i="1"/>
  <c r="F131" i="1"/>
  <c r="F111" i="1"/>
  <c r="F95" i="1"/>
  <c r="F427" i="1"/>
  <c r="F332" i="1"/>
  <c r="F225" i="1"/>
  <c r="F64" i="1"/>
  <c r="F28" i="1"/>
  <c r="F44" i="1"/>
  <c r="F74" i="1" l="1"/>
  <c r="G74" i="1" s="1"/>
  <c r="F285" i="1"/>
  <c r="G285" i="1" s="1"/>
  <c r="F141" i="1"/>
  <c r="G141" i="1" s="1"/>
  <c r="F209" i="1"/>
  <c r="G209" i="1" s="1"/>
  <c r="F437" i="1"/>
  <c r="G437" i="1" s="1"/>
  <c r="F362" i="1"/>
  <c r="G362" i="1" s="1"/>
  <c r="G440" i="1" l="1"/>
</calcChain>
</file>

<file path=xl/sharedStrings.xml><?xml version="1.0" encoding="utf-8"?>
<sst xmlns="http://schemas.openxmlformats.org/spreadsheetml/2006/main" count="560" uniqueCount="79">
  <si>
    <t>Наименование  муниципальной услуги</t>
  </si>
  <si>
    <t>Уникальный номер реестровой записи</t>
  </si>
  <si>
    <t xml:space="preserve"> Наименование нормы</t>
  </si>
  <si>
    <t>Единица измерения нормы</t>
  </si>
  <si>
    <t>Значение нормы</t>
  </si>
  <si>
    <t>1. Нормы , непосредственно связанные с оказанием муниципальной услуги</t>
  </si>
  <si>
    <t>1.1. Работники, непосредственно связанные с оказанием муниципальной услуги</t>
  </si>
  <si>
    <t>1.2. Материальные запасы и особо ценное движимое имущество, потребляемые ( используемые) в процессе оказания муниципальной услуги</t>
  </si>
  <si>
    <t>1.3 Иные нормы, непосредственно используемые в процессе оказания муниципальной услуги</t>
  </si>
  <si>
    <t>2. Нормы на общехозяйственные нужды</t>
  </si>
  <si>
    <t>2.1 Коммунальные услуги</t>
  </si>
  <si>
    <t>Электроэнергия</t>
  </si>
  <si>
    <t>Теплоэнергия</t>
  </si>
  <si>
    <t>Холодное водоснабжение</t>
  </si>
  <si>
    <t>водоотведение</t>
  </si>
  <si>
    <t>2.2 Содержание объектов недвижимого имущества, необходимого для выполнения муниципального задания</t>
  </si>
  <si>
    <t>2.3  Содержание объектов особо ценного движимого имущества, необходимого для  выполнения муниципального задания</t>
  </si>
  <si>
    <t>2.4  Услуги связи</t>
  </si>
  <si>
    <t>2.5  Транспортные услуги</t>
  </si>
  <si>
    <t>2.6. Работники , которые не принимают непосредственного  участия в оказании муниципальной услуги</t>
  </si>
  <si>
    <t>2.7 Прочие общехозяйственные нужды</t>
  </si>
  <si>
    <t>Реализация основных  общеобразовательных программ дошкольного образования</t>
  </si>
  <si>
    <t>кВт</t>
  </si>
  <si>
    <t>Гкл.</t>
  </si>
  <si>
    <t>м3</t>
  </si>
  <si>
    <t>Дератизация</t>
  </si>
  <si>
    <t>Электроиспытания, измерение  сопротивления изоляции</t>
  </si>
  <si>
    <t>Ремонт системы отопления</t>
  </si>
  <si>
    <t>Ремонт и обслуживание ОПС</t>
  </si>
  <si>
    <t>Услуги по  реагированию на срабатывание  тревожной сигнализации и осуществление технического обслуживания  технических средств</t>
  </si>
  <si>
    <t>Вывоз и захоронение ТБО</t>
  </si>
  <si>
    <t>Огнезащитная обработка деревянных конструкций</t>
  </si>
  <si>
    <t>Проведение бактериологических исследований воздуха</t>
  </si>
  <si>
    <t>Услуги по  техническому обслуживанию и техническому  ремонту оборудования электрокотельной</t>
  </si>
  <si>
    <t>договор</t>
  </si>
  <si>
    <t>Ремонт и поверка весов и гирь</t>
  </si>
  <si>
    <t>Ремонт и зарядка огнетушителей</t>
  </si>
  <si>
    <t xml:space="preserve">Заведующий </t>
  </si>
  <si>
    <t>Слесарь-сантехник</t>
  </si>
  <si>
    <t>Заведующий хозяйством</t>
  </si>
  <si>
    <t>Рабочий по комплексному обслуживанию и ремонту зданий</t>
  </si>
  <si>
    <t>Слесарь-электромантер</t>
  </si>
  <si>
    <t>Сторож</t>
  </si>
  <si>
    <t>Дворник</t>
  </si>
  <si>
    <t>Уборщик служебных помещений</t>
  </si>
  <si>
    <t>Делопроизводитель</t>
  </si>
  <si>
    <t>Документовед</t>
  </si>
  <si>
    <t>человеко-часы</t>
  </si>
  <si>
    <t>Изделия хозяйственного бытового назначения</t>
  </si>
  <si>
    <t>Строительные материалы</t>
  </si>
  <si>
    <t>Продукты питания</t>
  </si>
  <si>
    <t>Бланковая продукция</t>
  </si>
  <si>
    <t>Затраты на мед. Осмотры</t>
  </si>
  <si>
    <t>сумма в год</t>
  </si>
  <si>
    <t>Присмотр и уход</t>
  </si>
  <si>
    <t>Младший воспитатель</t>
  </si>
  <si>
    <t>Машинист по стирке белья</t>
  </si>
  <si>
    <t>Кастелянша</t>
  </si>
  <si>
    <t>Кладовщик</t>
  </si>
  <si>
    <t>Шеф-повар</t>
  </si>
  <si>
    <t>Повар</t>
  </si>
  <si>
    <t>Подсобный рабочий</t>
  </si>
  <si>
    <t>Приложение №2</t>
  </si>
  <si>
    <t xml:space="preserve">к приказу Управления образования </t>
  </si>
  <si>
    <t>Значение нормативных затрат на оказание муниципальных услуг в отношении МБДОУ №8</t>
  </si>
  <si>
    <t>Абонентская плата</t>
  </si>
  <si>
    <t>Аттестация рабочих мест</t>
  </si>
  <si>
    <t>Затраты на командировки</t>
  </si>
  <si>
    <t>Энтомологическое обследование</t>
  </si>
  <si>
    <t>801011О.99.0.БВ24ДУ82000</t>
  </si>
  <si>
    <t>801011О.99.0.БВ24ДХ02000</t>
  </si>
  <si>
    <t>801011О.99.0.БВ24АЖ02000</t>
  </si>
  <si>
    <t>853211О.99.0.БВ19АА50000</t>
  </si>
  <si>
    <t>853211О.99.0.БВ19АА56000</t>
  </si>
  <si>
    <t>853211О.99.0.БВ19АА98000</t>
  </si>
  <si>
    <t>Итого</t>
  </si>
  <si>
    <t>1.2. Материальные запасы и особо ценное движимое имущество, потребляемые (используемые) в процессе оказания муниципальной услуги</t>
  </si>
  <si>
    <t>г. Боготола от ____________ № ___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</si>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</sst>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/>
    <xf numFmtId="0" fontId="2" fillId="0" borderId="1" xfId="0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2" fillId="0" borderId="3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/>
    </xf>
    <xf numFmtId="0" fontId="2" fillId="0" borderId="1" xfId="0" applyFont="1" applyBorder="1" applyAlignment="1"/>
    <xf numFmtId="2" fontId="2" fillId="0" borderId="3" xfId="0" applyNumberFormat="1" applyFont="1" applyBorder="1" applyAlignment="1"/>
    <xf numFmtId="0" fontId="2" fillId="0" borderId="2" xfId="0" applyFont="1" applyBorder="1"/>
    <xf numFmtId="0" fontId="2" fillId="0" borderId="11" xfId="0" applyFont="1" applyBorder="1"/>
    <xf numFmtId="2" fontId="2" fillId="0" borderId="3" xfId="0" applyNumberFormat="1" applyFont="1" applyBorder="1"/>
    <xf numFmtId="2" fontId="0" fillId="0" borderId="3" xfId="0" applyNumberFormat="1" applyBorder="1" applyAlignment="1"/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right"/>
    </xf>
    <xf numFmtId="164" fontId="0" fillId="0" borderId="1" xfId="0" applyNumberFormat="1" applyBorder="1"/>
    <xf numFmtId="0" fontId="4" fillId="0" borderId="0" xfId="0" applyFont="1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4" fontId="0" fillId="0" borderId="1" xfId="0" applyNumberFormat="1" applyBorder="1"/>
    <xf numFmtId="2" fontId="0" fillId="0" borderId="3" xfId="0" applyNumberFormat="1" applyBorder="1"/>
    <xf numFmtId="0" fontId="2" fillId="0" borderId="3" xfId="0" applyFont="1" applyBorder="1" applyAlignment="1">
      <alignment horizontal="left"/>
    </xf>
    <xf numFmtId="2" fontId="5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0" fontId="1" fillId="0" borderId="0" xfId="0" applyFont="1"/>
    <xf numFmtId="2" fontId="1" fillId="0" borderId="0" xfId="0" applyNumberFormat="1" applyFont="1"/>
    <xf numFmtId="0" fontId="0" fillId="2" borderId="0" xfId="0" applyFill="1"/>
    <xf numFmtId="0" fontId="0" fillId="0" borderId="0" xfId="0" applyFill="1"/>
    <xf numFmtId="0" fontId="0" fillId="3" borderId="0" xfId="0" applyFill="1"/>
    <xf numFmtId="2" fontId="6" fillId="0" borderId="0" xfId="0" applyNumberFormat="1" applyFont="1"/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1"/>
  <sheetViews>
    <sheetView tabSelected="1" topLeftCell="A58" workbookViewId="0">
      <selection activeCell="D9" sqref="D9"/>
    </sheetView>
  </sheetViews>
  <sheetFormatPr defaultRowHeight="15" x14ac:dyDescent="0.25"/>
  <cols>
    <col min="3" max="3" width="12.7109375" customWidth="1"/>
    <col min="4" max="4" width="15.7109375" customWidth="1"/>
    <col min="5" max="5" width="13.28515625" customWidth="1"/>
    <col min="6" max="6" width="16" customWidth="1"/>
    <col min="7" max="7" width="0.7109375" customWidth="1"/>
    <col min="8" max="8" width="9.7109375" hidden="1" customWidth="1"/>
    <col min="9" max="9" width="9.28515625" hidden="1" customWidth="1"/>
    <col min="10" max="10" width="8.7109375" hidden="1" customWidth="1"/>
    <col min="11" max="11" width="8.28515625" customWidth="1"/>
  </cols>
  <sheetData>
    <row r="1" spans="1:10" x14ac:dyDescent="0.25">
      <c r="A1" t="s">
        <v>78</v>
      </c>
      <c r="D1" t="s">
        <v>62</v>
      </c>
    </row>
    <row r="2" spans="1:10" x14ac:dyDescent="0.25">
      <c r="D2" t="s">
        <v>63</v>
      </c>
    </row>
    <row r="3" spans="1:10" x14ac:dyDescent="0.25">
      <c r="D3" t="s">
        <v>77</v>
      </c>
    </row>
    <row r="5" spans="1:10" x14ac:dyDescent="0.25">
      <c r="B5" s="84" t="s">
        <v>64</v>
      </c>
      <c r="C5" s="84"/>
      <c r="D5" s="84"/>
      <c r="E5" s="84"/>
      <c r="F5" s="84"/>
    </row>
    <row r="6" spans="1:10" x14ac:dyDescent="0.25">
      <c r="B6" s="84"/>
      <c r="C6" s="84"/>
      <c r="D6" s="84"/>
      <c r="E6" s="84"/>
      <c r="F6" s="84"/>
    </row>
    <row r="8" spans="1:10" x14ac:dyDescent="0.25">
      <c r="A8">
        <v>1</v>
      </c>
    </row>
    <row r="9" spans="1:10" ht="75" customHeight="1" x14ac:dyDescent="0.25">
      <c r="A9" s="73" t="s">
        <v>0</v>
      </c>
      <c r="B9" s="74"/>
      <c r="C9" s="6" t="s">
        <v>1</v>
      </c>
      <c r="D9" s="6" t="s">
        <v>2</v>
      </c>
      <c r="E9" s="6" t="s">
        <v>3</v>
      </c>
      <c r="F9" s="7" t="s">
        <v>4</v>
      </c>
      <c r="J9" s="46">
        <v>20</v>
      </c>
    </row>
    <row r="10" spans="1:10" x14ac:dyDescent="0.25">
      <c r="A10" s="75">
        <v>1</v>
      </c>
      <c r="B10" s="76"/>
      <c r="C10" s="4">
        <v>2</v>
      </c>
      <c r="D10" s="2">
        <v>3</v>
      </c>
      <c r="E10" s="3">
        <v>4</v>
      </c>
      <c r="F10" s="3">
        <v>5</v>
      </c>
    </row>
    <row r="11" spans="1:10" x14ac:dyDescent="0.25">
      <c r="A11" s="50" t="s">
        <v>21</v>
      </c>
      <c r="B11" s="51"/>
      <c r="C11" s="56" t="s">
        <v>69</v>
      </c>
      <c r="D11" s="77" t="s">
        <v>5</v>
      </c>
      <c r="E11" s="59"/>
      <c r="F11" s="60"/>
    </row>
    <row r="12" spans="1:10" x14ac:dyDescent="0.25">
      <c r="A12" s="52"/>
      <c r="B12" s="53"/>
      <c r="C12" s="57"/>
      <c r="D12" s="78"/>
      <c r="E12" s="61"/>
      <c r="F12" s="62"/>
    </row>
    <row r="13" spans="1:10" x14ac:dyDescent="0.25">
      <c r="A13" s="52"/>
      <c r="B13" s="53"/>
      <c r="C13" s="57"/>
      <c r="D13" s="77" t="s">
        <v>6</v>
      </c>
      <c r="E13" s="59"/>
      <c r="F13" s="60"/>
    </row>
    <row r="14" spans="1:10" ht="20.45" customHeight="1" x14ac:dyDescent="0.25">
      <c r="A14" s="52"/>
      <c r="B14" s="53"/>
      <c r="C14" s="57"/>
      <c r="D14" s="78"/>
      <c r="E14" s="61"/>
      <c r="F14" s="62"/>
    </row>
    <row r="15" spans="1:10" x14ac:dyDescent="0.25">
      <c r="A15" s="52"/>
      <c r="B15" s="53"/>
      <c r="C15" s="57"/>
      <c r="D15" s="5"/>
      <c r="E15" s="5"/>
      <c r="F15" s="1"/>
    </row>
    <row r="16" spans="1:10" x14ac:dyDescent="0.25">
      <c r="A16" s="52"/>
      <c r="B16" s="53"/>
      <c r="C16" s="57"/>
      <c r="D16" s="77" t="s">
        <v>76</v>
      </c>
      <c r="E16" s="59"/>
      <c r="F16" s="60"/>
    </row>
    <row r="17" spans="1:9" x14ac:dyDescent="0.25">
      <c r="A17" s="52"/>
      <c r="B17" s="53"/>
      <c r="C17" s="57"/>
      <c r="D17" s="86"/>
      <c r="E17" s="65"/>
      <c r="F17" s="66"/>
    </row>
    <row r="18" spans="1:9" ht="29.45" customHeight="1" x14ac:dyDescent="0.25">
      <c r="A18" s="52"/>
      <c r="B18" s="53"/>
      <c r="C18" s="57"/>
      <c r="D18" s="78"/>
      <c r="E18" s="61"/>
      <c r="F18" s="62"/>
    </row>
    <row r="19" spans="1:9" x14ac:dyDescent="0.25">
      <c r="A19" s="52"/>
      <c r="B19" s="53"/>
      <c r="C19" s="57"/>
      <c r="D19" s="3"/>
      <c r="E19" s="3"/>
      <c r="F19" s="3"/>
    </row>
    <row r="20" spans="1:9" ht="46.9" customHeight="1" x14ac:dyDescent="0.25">
      <c r="A20" s="52"/>
      <c r="B20" s="53"/>
      <c r="C20" s="57"/>
      <c r="D20" s="85" t="s">
        <v>8</v>
      </c>
      <c r="E20" s="67"/>
      <c r="F20" s="68"/>
    </row>
    <row r="21" spans="1:9" x14ac:dyDescent="0.25">
      <c r="A21" s="52"/>
      <c r="B21" s="53"/>
      <c r="C21" s="57"/>
      <c r="D21" s="3"/>
      <c r="E21" s="3"/>
      <c r="F21" s="3"/>
    </row>
    <row r="22" spans="1:9" x14ac:dyDescent="0.25">
      <c r="A22" s="52"/>
      <c r="B22" s="53"/>
      <c r="C22" s="57"/>
      <c r="D22" s="83" t="s">
        <v>9</v>
      </c>
      <c r="E22" s="63"/>
      <c r="F22" s="64"/>
    </row>
    <row r="23" spans="1:9" x14ac:dyDescent="0.25">
      <c r="A23" s="52"/>
      <c r="B23" s="53"/>
      <c r="C23" s="57"/>
      <c r="D23" s="83" t="s">
        <v>10</v>
      </c>
      <c r="E23" s="63"/>
      <c r="F23" s="64"/>
    </row>
    <row r="24" spans="1:9" x14ac:dyDescent="0.25">
      <c r="A24" s="52"/>
      <c r="B24" s="53"/>
      <c r="C24" s="57"/>
      <c r="D24" s="10" t="s">
        <v>11</v>
      </c>
      <c r="E24" s="10" t="s">
        <v>22</v>
      </c>
      <c r="F24" s="11">
        <f>G24/H24*I24</f>
        <v>1675.2169999999999</v>
      </c>
      <c r="G24">
        <v>16752.169999999998</v>
      </c>
      <c r="H24">
        <v>100</v>
      </c>
      <c r="I24">
        <v>10</v>
      </c>
    </row>
    <row r="25" spans="1:9" x14ac:dyDescent="0.25">
      <c r="A25" s="52"/>
      <c r="B25" s="53"/>
      <c r="C25" s="57"/>
      <c r="D25" s="8" t="s">
        <v>12</v>
      </c>
      <c r="E25" s="10" t="s">
        <v>23</v>
      </c>
      <c r="F25" s="11"/>
    </row>
    <row r="26" spans="1:9" ht="23.25" x14ac:dyDescent="0.25">
      <c r="A26" s="52"/>
      <c r="B26" s="53"/>
      <c r="C26" s="57"/>
      <c r="D26" s="8" t="s">
        <v>13</v>
      </c>
      <c r="E26" s="10" t="s">
        <v>24</v>
      </c>
      <c r="F26" s="11">
        <f>G26/H24*I24</f>
        <v>103.98599999999999</v>
      </c>
      <c r="G26">
        <v>1039.8599999999999</v>
      </c>
    </row>
    <row r="27" spans="1:9" x14ac:dyDescent="0.25">
      <c r="A27" s="52"/>
      <c r="B27" s="53"/>
      <c r="C27" s="57"/>
      <c r="D27" s="10" t="s">
        <v>14</v>
      </c>
      <c r="E27" s="10" t="s">
        <v>24</v>
      </c>
      <c r="F27" s="11">
        <f>G27/H24*I24</f>
        <v>77.275000000000006</v>
      </c>
      <c r="G27">
        <v>772.75</v>
      </c>
    </row>
    <row r="28" spans="1:9" x14ac:dyDescent="0.25">
      <c r="A28" s="52"/>
      <c r="B28" s="53"/>
      <c r="C28" s="57"/>
      <c r="D28" s="18"/>
      <c r="E28" s="19"/>
      <c r="F28" s="20">
        <f>SUM(F24:F27)</f>
        <v>1856.4780000000001</v>
      </c>
    </row>
    <row r="29" spans="1:9" ht="45" customHeight="1" x14ac:dyDescent="0.25">
      <c r="A29" s="52"/>
      <c r="B29" s="53"/>
      <c r="C29" s="57"/>
      <c r="D29" s="85" t="s">
        <v>15</v>
      </c>
      <c r="E29" s="67"/>
      <c r="F29" s="68"/>
    </row>
    <row r="30" spans="1:9" ht="17.25" customHeight="1" x14ac:dyDescent="0.25">
      <c r="A30" s="52"/>
      <c r="B30" s="53"/>
      <c r="C30" s="57"/>
      <c r="D30" s="36" t="s">
        <v>25</v>
      </c>
      <c r="E30" s="9" t="s">
        <v>34</v>
      </c>
      <c r="F30" s="14">
        <f>G30/H24*I24</f>
        <v>9.365000000000002</v>
      </c>
      <c r="G30" s="43">
        <v>93.65</v>
      </c>
    </row>
    <row r="31" spans="1:9" ht="43.5" customHeight="1" x14ac:dyDescent="0.25">
      <c r="A31" s="52"/>
      <c r="B31" s="53"/>
      <c r="C31" s="57"/>
      <c r="D31" s="36" t="s">
        <v>26</v>
      </c>
      <c r="E31" s="9" t="s">
        <v>34</v>
      </c>
      <c r="F31" s="14">
        <f>G31/H24*I24</f>
        <v>4.17</v>
      </c>
      <c r="G31" s="42">
        <v>41.7</v>
      </c>
    </row>
    <row r="32" spans="1:9" ht="21.75" customHeight="1" x14ac:dyDescent="0.25">
      <c r="A32" s="52"/>
      <c r="B32" s="53"/>
      <c r="C32" s="57"/>
      <c r="D32" s="36" t="s">
        <v>27</v>
      </c>
      <c r="E32" s="9" t="s">
        <v>34</v>
      </c>
      <c r="F32" s="12">
        <f>G32/H24*I24</f>
        <v>33.60324</v>
      </c>
      <c r="G32" s="42">
        <v>336.0324</v>
      </c>
    </row>
    <row r="33" spans="1:9" ht="26.25" customHeight="1" x14ac:dyDescent="0.25">
      <c r="A33" s="52"/>
      <c r="B33" s="53"/>
      <c r="C33" s="57"/>
      <c r="D33" s="36" t="s">
        <v>28</v>
      </c>
      <c r="E33" s="9" t="s">
        <v>34</v>
      </c>
      <c r="F33" s="12">
        <f>G33/H24*I24</f>
        <v>17.43158</v>
      </c>
      <c r="G33" s="42">
        <v>174.3158</v>
      </c>
    </row>
    <row r="34" spans="1:9" ht="44.25" customHeight="1" x14ac:dyDescent="0.25">
      <c r="A34" s="52"/>
      <c r="B34" s="53"/>
      <c r="C34" s="57"/>
      <c r="D34" s="36" t="s">
        <v>29</v>
      </c>
      <c r="E34" s="9" t="s">
        <v>34</v>
      </c>
      <c r="F34" s="12">
        <f>G34/H24*I24</f>
        <v>12.385020000000001</v>
      </c>
      <c r="G34" s="42">
        <v>123.8502</v>
      </c>
    </row>
    <row r="35" spans="1:9" ht="24.75" customHeight="1" x14ac:dyDescent="0.25">
      <c r="A35" s="52"/>
      <c r="B35" s="53"/>
      <c r="C35" s="57"/>
      <c r="D35" s="36" t="s">
        <v>30</v>
      </c>
      <c r="E35" s="9" t="s">
        <v>34</v>
      </c>
      <c r="F35" s="12">
        <f>G35/H24*I24</f>
        <v>28.079000000000001</v>
      </c>
      <c r="G35" s="42">
        <v>280.79000000000002</v>
      </c>
    </row>
    <row r="36" spans="1:9" ht="35.450000000000003" customHeight="1" x14ac:dyDescent="0.25">
      <c r="A36" s="52"/>
      <c r="B36" s="53"/>
      <c r="C36" s="57"/>
      <c r="D36" s="36" t="s">
        <v>31</v>
      </c>
      <c r="E36" s="9" t="s">
        <v>34</v>
      </c>
      <c r="F36" s="12">
        <f>G36/H24*I24</f>
        <v>0</v>
      </c>
      <c r="G36" s="42"/>
    </row>
    <row r="37" spans="1:9" ht="33" customHeight="1" x14ac:dyDescent="0.25">
      <c r="A37" s="52"/>
      <c r="B37" s="53"/>
      <c r="C37" s="57"/>
      <c r="D37" s="36" t="s">
        <v>32</v>
      </c>
      <c r="E37" s="9" t="s">
        <v>34</v>
      </c>
      <c r="F37" s="12">
        <f>G37/H24*I24</f>
        <v>25.383949999999999</v>
      </c>
      <c r="G37" s="42">
        <v>253.83949999999999</v>
      </c>
    </row>
    <row r="38" spans="1:9" ht="65.45" customHeight="1" x14ac:dyDescent="0.25">
      <c r="A38" s="52"/>
      <c r="B38" s="53"/>
      <c r="C38" s="57"/>
      <c r="D38" s="36" t="s">
        <v>33</v>
      </c>
      <c r="E38" s="9" t="s">
        <v>34</v>
      </c>
      <c r="F38" s="12">
        <f>G38/H24*I24</f>
        <v>713.16139999999996</v>
      </c>
      <c r="G38" s="42">
        <v>7131.6139999999996</v>
      </c>
    </row>
    <row r="39" spans="1:9" x14ac:dyDescent="0.25">
      <c r="A39" s="52"/>
      <c r="B39" s="53"/>
      <c r="C39" s="57"/>
      <c r="D39" s="35"/>
      <c r="E39" s="3"/>
      <c r="F39" s="13">
        <f>F30+F31+F32+F33+F34+F35+F36+F37+F38</f>
        <v>843.57918999999993</v>
      </c>
      <c r="G39">
        <f>G30+G31+G32+G33+G34+G35+G36+G37+G38</f>
        <v>8435.7919000000002</v>
      </c>
    </row>
    <row r="40" spans="1:9" x14ac:dyDescent="0.25">
      <c r="A40" s="52"/>
      <c r="B40" s="53"/>
      <c r="C40" s="57"/>
      <c r="D40" s="77" t="s">
        <v>16</v>
      </c>
      <c r="E40" s="59"/>
      <c r="F40" s="60"/>
    </row>
    <row r="41" spans="1:9" ht="34.5" customHeight="1" x14ac:dyDescent="0.25">
      <c r="A41" s="52"/>
      <c r="B41" s="53"/>
      <c r="C41" s="57"/>
      <c r="D41" s="78"/>
      <c r="E41" s="61"/>
      <c r="F41" s="62"/>
    </row>
    <row r="42" spans="1:9" ht="23.25" x14ac:dyDescent="0.25">
      <c r="A42" s="52"/>
      <c r="B42" s="53"/>
      <c r="C42" s="57"/>
      <c r="D42" s="8" t="s">
        <v>35</v>
      </c>
      <c r="E42" s="10" t="s">
        <v>34</v>
      </c>
      <c r="F42" s="11">
        <f>G42/H24*I24</f>
        <v>0.90387039999999985</v>
      </c>
      <c r="G42">
        <v>9.0387039999999992</v>
      </c>
      <c r="H42">
        <v>100</v>
      </c>
      <c r="I42">
        <v>10</v>
      </c>
    </row>
    <row r="43" spans="1:9" ht="23.25" x14ac:dyDescent="0.25">
      <c r="A43" s="52"/>
      <c r="B43" s="53"/>
      <c r="C43" s="57"/>
      <c r="D43" s="8" t="s">
        <v>36</v>
      </c>
      <c r="E43" s="10" t="s">
        <v>34</v>
      </c>
      <c r="F43" s="11">
        <f>G43/H42*I42</f>
        <v>3.8744939999999999</v>
      </c>
      <c r="G43">
        <v>38.74494</v>
      </c>
    </row>
    <row r="44" spans="1:9" x14ac:dyDescent="0.25">
      <c r="A44" s="52"/>
      <c r="B44" s="53"/>
      <c r="C44" s="57"/>
      <c r="D44" s="3"/>
      <c r="E44" s="3"/>
      <c r="F44" s="13">
        <f>SUM(F42:F43)</f>
        <v>4.7783644000000001</v>
      </c>
    </row>
    <row r="45" spans="1:9" x14ac:dyDescent="0.25">
      <c r="A45" s="52"/>
      <c r="B45" s="53"/>
      <c r="C45" s="57"/>
      <c r="D45" s="79" t="s">
        <v>17</v>
      </c>
      <c r="E45" s="69"/>
      <c r="F45" s="70"/>
    </row>
    <row r="46" spans="1:9" ht="7.9" customHeight="1" x14ac:dyDescent="0.25">
      <c r="A46" s="52"/>
      <c r="B46" s="53"/>
      <c r="C46" s="57"/>
      <c r="D46" s="80"/>
      <c r="E46" s="71"/>
      <c r="F46" s="72"/>
    </row>
    <row r="47" spans="1:9" ht="33.75" customHeight="1" x14ac:dyDescent="0.25">
      <c r="A47" s="52"/>
      <c r="B47" s="53"/>
      <c r="C47" s="57"/>
      <c r="D47" s="28" t="s">
        <v>65</v>
      </c>
      <c r="E47" s="10" t="s">
        <v>34</v>
      </c>
      <c r="F47" s="29">
        <f>G47/H42*I42</f>
        <v>20.242930000000001</v>
      </c>
      <c r="G47">
        <v>202.42930000000001</v>
      </c>
    </row>
    <row r="48" spans="1:9" x14ac:dyDescent="0.25">
      <c r="A48" s="52"/>
      <c r="B48" s="53"/>
      <c r="C48" s="57"/>
      <c r="D48" s="25"/>
      <c r="E48" s="26"/>
      <c r="F48" s="27"/>
    </row>
    <row r="49" spans="1:9" x14ac:dyDescent="0.25">
      <c r="A49" s="52"/>
      <c r="B49" s="53"/>
      <c r="C49" s="57"/>
      <c r="D49" s="3"/>
      <c r="E49" s="3"/>
      <c r="F49" s="30">
        <f>F47</f>
        <v>20.242930000000001</v>
      </c>
    </row>
    <row r="50" spans="1:9" x14ac:dyDescent="0.25">
      <c r="A50" s="52"/>
      <c r="B50" s="53"/>
      <c r="C50" s="57"/>
      <c r="D50" s="83" t="s">
        <v>18</v>
      </c>
      <c r="E50" s="63"/>
      <c r="F50" s="64"/>
    </row>
    <row r="51" spans="1:9" x14ac:dyDescent="0.25">
      <c r="A51" s="52"/>
      <c r="B51" s="53"/>
      <c r="C51" s="57"/>
      <c r="D51" s="3"/>
      <c r="E51" s="3"/>
      <c r="F51" s="3"/>
    </row>
    <row r="52" spans="1:9" x14ac:dyDescent="0.25">
      <c r="A52" s="52"/>
      <c r="B52" s="53"/>
      <c r="C52" s="57"/>
      <c r="D52" s="77" t="s">
        <v>19</v>
      </c>
      <c r="E52" s="59"/>
      <c r="F52" s="60"/>
    </row>
    <row r="53" spans="1:9" ht="36.75" customHeight="1" x14ac:dyDescent="0.25">
      <c r="A53" s="52"/>
      <c r="B53" s="53"/>
      <c r="C53" s="57"/>
      <c r="D53" s="78"/>
      <c r="E53" s="61"/>
      <c r="F53" s="62"/>
    </row>
    <row r="54" spans="1:9" x14ac:dyDescent="0.25">
      <c r="A54" s="52"/>
      <c r="B54" s="53"/>
      <c r="C54" s="57"/>
      <c r="D54" s="8" t="s">
        <v>37</v>
      </c>
      <c r="E54" s="10" t="s">
        <v>47</v>
      </c>
      <c r="F54" s="11">
        <f>G54/H54*I54</f>
        <v>192.97899999999998</v>
      </c>
      <c r="G54" s="41">
        <v>1929.79</v>
      </c>
      <c r="H54">
        <v>100</v>
      </c>
      <c r="I54">
        <v>10</v>
      </c>
    </row>
    <row r="55" spans="1:9" x14ac:dyDescent="0.25">
      <c r="A55" s="52"/>
      <c r="B55" s="53"/>
      <c r="C55" s="57"/>
      <c r="D55" s="8" t="s">
        <v>38</v>
      </c>
      <c r="E55" s="10" t="s">
        <v>47</v>
      </c>
      <c r="F55" s="11">
        <f>G55/H54*I54</f>
        <v>22.706</v>
      </c>
      <c r="G55" s="41">
        <v>227.06</v>
      </c>
    </row>
    <row r="56" spans="1:9" ht="23.25" x14ac:dyDescent="0.25">
      <c r="A56" s="52"/>
      <c r="B56" s="53"/>
      <c r="C56" s="57"/>
      <c r="D56" s="8" t="s">
        <v>39</v>
      </c>
      <c r="E56" s="10" t="s">
        <v>47</v>
      </c>
      <c r="F56" s="11">
        <f>G56/H54*I54</f>
        <v>142.995</v>
      </c>
      <c r="G56" s="41">
        <v>1429.95</v>
      </c>
    </row>
    <row r="57" spans="1:9" ht="45.75" x14ac:dyDescent="0.25">
      <c r="A57" s="52"/>
      <c r="B57" s="53"/>
      <c r="C57" s="57"/>
      <c r="D57" s="8" t="s">
        <v>40</v>
      </c>
      <c r="E57" s="10" t="s">
        <v>47</v>
      </c>
      <c r="F57" s="11">
        <f>G57/H54*I54</f>
        <v>136.23399999999998</v>
      </c>
      <c r="G57" s="41">
        <v>1362.34</v>
      </c>
    </row>
    <row r="58" spans="1:9" ht="23.25" x14ac:dyDescent="0.25">
      <c r="A58" s="52"/>
      <c r="B58" s="53"/>
      <c r="C58" s="57"/>
      <c r="D58" s="8" t="s">
        <v>41</v>
      </c>
      <c r="E58" s="10" t="s">
        <v>47</v>
      </c>
      <c r="F58" s="11">
        <f>G58/H54*I54</f>
        <v>22.706</v>
      </c>
      <c r="G58" s="41">
        <v>227.06</v>
      </c>
    </row>
    <row r="59" spans="1:9" x14ac:dyDescent="0.25">
      <c r="A59" s="52"/>
      <c r="B59" s="53"/>
      <c r="C59" s="57"/>
      <c r="D59" s="8" t="s">
        <v>43</v>
      </c>
      <c r="E59" s="10" t="s">
        <v>47</v>
      </c>
      <c r="F59" s="11">
        <f>G59/H54*I54</f>
        <v>272.46699999999998</v>
      </c>
      <c r="G59" s="41">
        <v>2724.67</v>
      </c>
    </row>
    <row r="60" spans="1:9" x14ac:dyDescent="0.25">
      <c r="A60" s="52"/>
      <c r="B60" s="53"/>
      <c r="C60" s="57"/>
      <c r="D60" s="8" t="s">
        <v>42</v>
      </c>
      <c r="E60" s="10" t="s">
        <v>47</v>
      </c>
      <c r="F60" s="11">
        <f>G60/H54*I54</f>
        <v>363.29</v>
      </c>
      <c r="G60" s="41">
        <v>3632.9</v>
      </c>
    </row>
    <row r="61" spans="1:9" ht="23.25" x14ac:dyDescent="0.25">
      <c r="A61" s="52"/>
      <c r="B61" s="53"/>
      <c r="C61" s="57"/>
      <c r="D61" s="8" t="s">
        <v>44</v>
      </c>
      <c r="E61" s="10" t="s">
        <v>47</v>
      </c>
      <c r="F61" s="11">
        <f>G61/H54*I54</f>
        <v>90.822000000000003</v>
      </c>
      <c r="G61" s="41">
        <v>908.22</v>
      </c>
    </row>
    <row r="62" spans="1:9" x14ac:dyDescent="0.25">
      <c r="A62" s="52"/>
      <c r="B62" s="53"/>
      <c r="C62" s="57"/>
      <c r="D62" s="10" t="s">
        <v>45</v>
      </c>
      <c r="E62" s="10" t="s">
        <v>47</v>
      </c>
      <c r="F62" s="11">
        <f>G62/H54*I54</f>
        <v>68.11699999999999</v>
      </c>
      <c r="G62" s="41">
        <v>681.17</v>
      </c>
    </row>
    <row r="63" spans="1:9" x14ac:dyDescent="0.25">
      <c r="A63" s="52"/>
      <c r="B63" s="53"/>
      <c r="C63" s="57"/>
      <c r="D63" s="10" t="s">
        <v>46</v>
      </c>
      <c r="E63" s="10" t="s">
        <v>47</v>
      </c>
      <c r="F63" s="11">
        <f>G63/H54*I54</f>
        <v>90.822000000000003</v>
      </c>
      <c r="G63" s="41">
        <v>908.22</v>
      </c>
    </row>
    <row r="64" spans="1:9" x14ac:dyDescent="0.25">
      <c r="A64" s="52"/>
      <c r="B64" s="53"/>
      <c r="C64" s="57"/>
      <c r="D64" s="18"/>
      <c r="E64" s="19"/>
      <c r="F64" s="20">
        <f>SUM(F54:F63)</f>
        <v>1403.1379999999999</v>
      </c>
      <c r="G64" s="31"/>
    </row>
    <row r="65" spans="1:10" x14ac:dyDescent="0.25">
      <c r="A65" s="52"/>
      <c r="B65" s="53"/>
      <c r="C65" s="57"/>
      <c r="D65" s="83" t="s">
        <v>20</v>
      </c>
      <c r="E65" s="63"/>
      <c r="F65" s="64"/>
    </row>
    <row r="66" spans="1:10" ht="37.5" customHeight="1" x14ac:dyDescent="0.25">
      <c r="A66" s="52"/>
      <c r="B66" s="53"/>
      <c r="C66" s="57"/>
      <c r="D66" s="8" t="s">
        <v>48</v>
      </c>
      <c r="E66" s="10" t="s">
        <v>53</v>
      </c>
      <c r="F66" s="15">
        <f>G66/H66*I66</f>
        <v>74.581100000000006</v>
      </c>
      <c r="G66" s="42">
        <v>745.81100000000004</v>
      </c>
      <c r="H66">
        <v>100</v>
      </c>
      <c r="I66">
        <v>10</v>
      </c>
    </row>
    <row r="67" spans="1:10" ht="23.25" x14ac:dyDescent="0.25">
      <c r="A67" s="52"/>
      <c r="B67" s="53"/>
      <c r="C67" s="57"/>
      <c r="D67" s="8" t="s">
        <v>49</v>
      </c>
      <c r="E67" s="10" t="s">
        <v>53</v>
      </c>
      <c r="F67" s="15">
        <f>G67/H66*I66</f>
        <v>25.836000000000002</v>
      </c>
      <c r="G67" s="42">
        <v>258.36</v>
      </c>
    </row>
    <row r="68" spans="1:10" ht="23.25" x14ac:dyDescent="0.25">
      <c r="A68" s="52"/>
      <c r="B68" s="53"/>
      <c r="C68" s="57"/>
      <c r="D68" s="8" t="s">
        <v>68</v>
      </c>
      <c r="E68" s="10" t="s">
        <v>53</v>
      </c>
      <c r="F68" s="15">
        <f>G68/H66*I66</f>
        <v>3.5878540000000001</v>
      </c>
      <c r="G68" s="42">
        <v>35.878540000000001</v>
      </c>
    </row>
    <row r="69" spans="1:10" x14ac:dyDescent="0.25">
      <c r="A69" s="52"/>
      <c r="B69" s="53"/>
      <c r="C69" s="57"/>
      <c r="D69" s="8" t="s">
        <v>50</v>
      </c>
      <c r="E69" s="10" t="s">
        <v>53</v>
      </c>
      <c r="F69" s="12">
        <f>G69/H66*I66</f>
        <v>394.64699999999999</v>
      </c>
      <c r="G69" s="42">
        <v>3946.47</v>
      </c>
    </row>
    <row r="70" spans="1:10" ht="23.25" x14ac:dyDescent="0.25">
      <c r="A70" s="52"/>
      <c r="B70" s="53"/>
      <c r="C70" s="57"/>
      <c r="D70" s="8" t="s">
        <v>51</v>
      </c>
      <c r="E70" s="10" t="s">
        <v>53</v>
      </c>
      <c r="F70" s="12">
        <f>G70/H66*I66</f>
        <v>0.60728739999999992</v>
      </c>
      <c r="G70" s="42">
        <v>6.0728739999999997</v>
      </c>
    </row>
    <row r="71" spans="1:10" ht="23.25" x14ac:dyDescent="0.25">
      <c r="A71" s="54"/>
      <c r="B71" s="55"/>
      <c r="C71" s="58"/>
      <c r="D71" s="8" t="s">
        <v>52</v>
      </c>
      <c r="E71" s="10" t="s">
        <v>53</v>
      </c>
      <c r="F71" s="12">
        <f>G71/H66*I66</f>
        <v>15.186999999999999</v>
      </c>
      <c r="G71" s="42">
        <v>151.87</v>
      </c>
    </row>
    <row r="72" spans="1:10" ht="23.25" x14ac:dyDescent="0.25">
      <c r="A72" s="22"/>
      <c r="B72" s="23"/>
      <c r="C72" s="24"/>
      <c r="D72" s="8" t="s">
        <v>67</v>
      </c>
      <c r="E72" s="10" t="s">
        <v>53</v>
      </c>
      <c r="F72" s="12">
        <f>G72/H66*I66</f>
        <v>4.0485829999999998</v>
      </c>
      <c r="G72" s="42">
        <v>40.48583</v>
      </c>
    </row>
    <row r="73" spans="1:10" x14ac:dyDescent="0.25">
      <c r="A73" s="81"/>
      <c r="B73" s="82"/>
      <c r="C73" s="3"/>
      <c r="D73" s="3"/>
      <c r="E73" s="3"/>
      <c r="F73" s="13">
        <f>F66+F67+F68+F69+F70+F71+F72</f>
        <v>518.49482439999997</v>
      </c>
    </row>
    <row r="74" spans="1:10" ht="17.25" customHeight="1" x14ac:dyDescent="0.25">
      <c r="A74" s="81"/>
      <c r="B74" s="82"/>
      <c r="C74" s="3"/>
      <c r="D74" s="1"/>
      <c r="E74" s="1"/>
      <c r="F74" s="21">
        <f>F28+F39+F44+F64+F73+F49</f>
        <v>4646.7113087999996</v>
      </c>
      <c r="G74" s="45">
        <f>F74*J9</f>
        <v>92934.226175999996</v>
      </c>
    </row>
    <row r="75" spans="1:10" x14ac:dyDescent="0.25">
      <c r="A75">
        <v>2</v>
      </c>
    </row>
    <row r="76" spans="1:10" ht="60" x14ac:dyDescent="0.25">
      <c r="A76" s="73" t="s">
        <v>0</v>
      </c>
      <c r="B76" s="74"/>
      <c r="C76" s="6" t="s">
        <v>1</v>
      </c>
      <c r="D76" s="6" t="s">
        <v>2</v>
      </c>
      <c r="E76" s="6" t="s">
        <v>3</v>
      </c>
      <c r="F76" s="7" t="s">
        <v>4</v>
      </c>
      <c r="J76" s="46">
        <v>207</v>
      </c>
    </row>
    <row r="77" spans="1:10" x14ac:dyDescent="0.25">
      <c r="A77" s="75">
        <v>1</v>
      </c>
      <c r="B77" s="76"/>
      <c r="C77" s="4">
        <v>2</v>
      </c>
      <c r="D77" s="2">
        <v>3</v>
      </c>
      <c r="E77" s="3">
        <v>4</v>
      </c>
      <c r="F77" s="3">
        <v>5</v>
      </c>
    </row>
    <row r="78" spans="1:10" ht="15" customHeight="1" x14ac:dyDescent="0.25">
      <c r="A78" s="50" t="s">
        <v>21</v>
      </c>
      <c r="B78" s="51"/>
      <c r="C78" s="56" t="s">
        <v>70</v>
      </c>
      <c r="D78" s="59" t="s">
        <v>5</v>
      </c>
      <c r="E78" s="59"/>
      <c r="F78" s="60"/>
    </row>
    <row r="79" spans="1:10" x14ac:dyDescent="0.25">
      <c r="A79" s="52"/>
      <c r="B79" s="53"/>
      <c r="C79" s="57"/>
      <c r="D79" s="61"/>
      <c r="E79" s="61"/>
      <c r="F79" s="62"/>
    </row>
    <row r="80" spans="1:10" x14ac:dyDescent="0.25">
      <c r="A80" s="52"/>
      <c r="B80" s="53"/>
      <c r="C80" s="57"/>
      <c r="D80" s="59" t="s">
        <v>6</v>
      </c>
      <c r="E80" s="59"/>
      <c r="F80" s="60"/>
    </row>
    <row r="81" spans="1:9" x14ac:dyDescent="0.25">
      <c r="A81" s="52"/>
      <c r="B81" s="53"/>
      <c r="C81" s="57"/>
      <c r="D81" s="61"/>
      <c r="E81" s="61"/>
      <c r="F81" s="62"/>
    </row>
    <row r="82" spans="1:9" x14ac:dyDescent="0.25">
      <c r="A82" s="52"/>
      <c r="B82" s="53"/>
      <c r="C82" s="57"/>
      <c r="D82" s="1"/>
      <c r="E82" s="5"/>
      <c r="F82" s="1"/>
    </row>
    <row r="83" spans="1:9" x14ac:dyDescent="0.25">
      <c r="A83" s="52"/>
      <c r="B83" s="53"/>
      <c r="C83" s="57"/>
      <c r="D83" s="59" t="s">
        <v>7</v>
      </c>
      <c r="E83" s="59"/>
      <c r="F83" s="60"/>
    </row>
    <row r="84" spans="1:9" x14ac:dyDescent="0.25">
      <c r="A84" s="52"/>
      <c r="B84" s="53"/>
      <c r="C84" s="57"/>
      <c r="D84" s="65"/>
      <c r="E84" s="65"/>
      <c r="F84" s="66"/>
    </row>
    <row r="85" spans="1:9" x14ac:dyDescent="0.25">
      <c r="A85" s="52"/>
      <c r="B85" s="53"/>
      <c r="C85" s="57"/>
      <c r="D85" s="61"/>
      <c r="E85" s="61"/>
      <c r="F85" s="62"/>
    </row>
    <row r="86" spans="1:9" x14ac:dyDescent="0.25">
      <c r="A86" s="52"/>
      <c r="B86" s="53"/>
      <c r="C86" s="57"/>
      <c r="D86" s="35"/>
      <c r="E86" s="3"/>
      <c r="F86" s="3"/>
    </row>
    <row r="87" spans="1:9" x14ac:dyDescent="0.25">
      <c r="A87" s="52"/>
      <c r="B87" s="53"/>
      <c r="C87" s="57"/>
      <c r="D87" s="67" t="s">
        <v>8</v>
      </c>
      <c r="E87" s="67"/>
      <c r="F87" s="68"/>
    </row>
    <row r="88" spans="1:9" x14ac:dyDescent="0.25">
      <c r="A88" s="52"/>
      <c r="B88" s="53"/>
      <c r="C88" s="57"/>
      <c r="D88" s="35"/>
      <c r="E88" s="3"/>
      <c r="F88" s="3"/>
    </row>
    <row r="89" spans="1:9" x14ac:dyDescent="0.25">
      <c r="A89" s="52"/>
      <c r="B89" s="53"/>
      <c r="C89" s="57"/>
      <c r="D89" s="63" t="s">
        <v>9</v>
      </c>
      <c r="E89" s="63"/>
      <c r="F89" s="64"/>
    </row>
    <row r="90" spans="1:9" x14ac:dyDescent="0.25">
      <c r="A90" s="52"/>
      <c r="B90" s="53"/>
      <c r="C90" s="57"/>
      <c r="D90" s="63" t="s">
        <v>10</v>
      </c>
      <c r="E90" s="63"/>
      <c r="F90" s="64"/>
    </row>
    <row r="91" spans="1:9" x14ac:dyDescent="0.25">
      <c r="A91" s="52"/>
      <c r="B91" s="53"/>
      <c r="C91" s="57"/>
      <c r="D91" s="10" t="s">
        <v>11</v>
      </c>
      <c r="E91" s="10" t="s">
        <v>22</v>
      </c>
      <c r="F91" s="11">
        <f>G91/H91*I91</f>
        <v>1675.2169999999999</v>
      </c>
      <c r="G91">
        <v>16752.169999999998</v>
      </c>
      <c r="H91">
        <v>100</v>
      </c>
      <c r="I91">
        <v>10</v>
      </c>
    </row>
    <row r="92" spans="1:9" x14ac:dyDescent="0.25">
      <c r="A92" s="52"/>
      <c r="B92" s="53"/>
      <c r="C92" s="57"/>
      <c r="D92" s="8" t="s">
        <v>12</v>
      </c>
      <c r="E92" s="10" t="s">
        <v>23</v>
      </c>
      <c r="F92" s="11"/>
    </row>
    <row r="93" spans="1:9" ht="23.25" x14ac:dyDescent="0.25">
      <c r="A93" s="52"/>
      <c r="B93" s="53"/>
      <c r="C93" s="57"/>
      <c r="D93" s="8" t="s">
        <v>13</v>
      </c>
      <c r="E93" s="10" t="s">
        <v>24</v>
      </c>
      <c r="F93" s="11">
        <f>G93/H91*I91</f>
        <v>103.98599999999999</v>
      </c>
      <c r="G93">
        <v>1039.8599999999999</v>
      </c>
    </row>
    <row r="94" spans="1:9" x14ac:dyDescent="0.25">
      <c r="A94" s="52"/>
      <c r="B94" s="53"/>
      <c r="C94" s="57"/>
      <c r="D94" s="10" t="s">
        <v>14</v>
      </c>
      <c r="E94" s="10" t="s">
        <v>24</v>
      </c>
      <c r="F94" s="11">
        <f>G94/H91*I91</f>
        <v>77.275000000000006</v>
      </c>
      <c r="G94">
        <v>772.75</v>
      </c>
    </row>
    <row r="95" spans="1:9" x14ac:dyDescent="0.25">
      <c r="A95" s="52"/>
      <c r="B95" s="53"/>
      <c r="C95" s="57"/>
      <c r="D95" s="19"/>
      <c r="E95" s="19"/>
      <c r="F95" s="20">
        <f>SUM(F91:F94)</f>
        <v>1856.4780000000001</v>
      </c>
    </row>
    <row r="96" spans="1:9" ht="15" customHeight="1" x14ac:dyDescent="0.25">
      <c r="A96" s="52"/>
      <c r="B96" s="53"/>
      <c r="C96" s="57"/>
      <c r="D96" s="67" t="s">
        <v>15</v>
      </c>
      <c r="E96" s="67"/>
      <c r="F96" s="68"/>
    </row>
    <row r="97" spans="1:9" x14ac:dyDescent="0.25">
      <c r="A97" s="52"/>
      <c r="B97" s="53"/>
      <c r="C97" s="57"/>
      <c r="D97" s="36" t="s">
        <v>25</v>
      </c>
      <c r="E97" s="9" t="s">
        <v>34</v>
      </c>
      <c r="F97" s="14">
        <f>G97/H91*I91</f>
        <v>9.365000000000002</v>
      </c>
      <c r="G97" s="43">
        <v>93.65</v>
      </c>
    </row>
    <row r="98" spans="1:9" ht="45.75" x14ac:dyDescent="0.25">
      <c r="A98" s="52"/>
      <c r="B98" s="53"/>
      <c r="C98" s="57"/>
      <c r="D98" s="36" t="s">
        <v>26</v>
      </c>
      <c r="E98" s="9" t="s">
        <v>34</v>
      </c>
      <c r="F98" s="14">
        <f>G98/H91*I91</f>
        <v>4.17</v>
      </c>
      <c r="G98" s="42">
        <v>41.7</v>
      </c>
    </row>
    <row r="99" spans="1:9" ht="23.25" x14ac:dyDescent="0.25">
      <c r="A99" s="52"/>
      <c r="B99" s="53"/>
      <c r="C99" s="57"/>
      <c r="D99" s="36" t="s">
        <v>27</v>
      </c>
      <c r="E99" s="9" t="s">
        <v>34</v>
      </c>
      <c r="F99" s="12">
        <f>G99/H91*I91</f>
        <v>33.60324</v>
      </c>
      <c r="G99" s="42">
        <v>336.0324</v>
      </c>
    </row>
    <row r="100" spans="1:9" ht="23.25" x14ac:dyDescent="0.25">
      <c r="A100" s="52"/>
      <c r="B100" s="53"/>
      <c r="C100" s="57"/>
      <c r="D100" s="36" t="s">
        <v>28</v>
      </c>
      <c r="E100" s="9" t="s">
        <v>34</v>
      </c>
      <c r="F100" s="12">
        <f>G100/H91*I91</f>
        <v>17.43158</v>
      </c>
      <c r="G100" s="42">
        <v>174.3158</v>
      </c>
    </row>
    <row r="101" spans="1:9" ht="102" x14ac:dyDescent="0.25">
      <c r="A101" s="52"/>
      <c r="B101" s="53"/>
      <c r="C101" s="57"/>
      <c r="D101" s="36" t="s">
        <v>29</v>
      </c>
      <c r="E101" s="9" t="s">
        <v>34</v>
      </c>
      <c r="F101" s="12">
        <f>G101/H91*I91</f>
        <v>12.385020000000001</v>
      </c>
      <c r="G101" s="42">
        <v>123.8502</v>
      </c>
    </row>
    <row r="102" spans="1:9" ht="23.25" x14ac:dyDescent="0.25">
      <c r="A102" s="52"/>
      <c r="B102" s="53"/>
      <c r="C102" s="57"/>
      <c r="D102" s="36" t="s">
        <v>30</v>
      </c>
      <c r="E102" s="9" t="s">
        <v>34</v>
      </c>
      <c r="F102" s="12">
        <f>G102/H91*I91</f>
        <v>28.079000000000001</v>
      </c>
      <c r="G102" s="42">
        <v>280.79000000000002</v>
      </c>
    </row>
    <row r="103" spans="1:9" ht="45.75" x14ac:dyDescent="0.25">
      <c r="A103" s="52"/>
      <c r="B103" s="53"/>
      <c r="C103" s="57"/>
      <c r="D103" s="36" t="s">
        <v>31</v>
      </c>
      <c r="E103" s="9" t="s">
        <v>34</v>
      </c>
      <c r="F103" s="12">
        <f>G103/H91*I91</f>
        <v>0</v>
      </c>
      <c r="G103" s="42"/>
    </row>
    <row r="104" spans="1:9" ht="45.75" x14ac:dyDescent="0.25">
      <c r="A104" s="52"/>
      <c r="B104" s="53"/>
      <c r="C104" s="57"/>
      <c r="D104" s="36" t="s">
        <v>32</v>
      </c>
      <c r="E104" s="9" t="s">
        <v>34</v>
      </c>
      <c r="F104" s="12">
        <f>G104/H91*I91</f>
        <v>25.383949999999999</v>
      </c>
      <c r="G104" s="42">
        <v>253.83949999999999</v>
      </c>
    </row>
    <row r="105" spans="1:9" ht="79.5" x14ac:dyDescent="0.25">
      <c r="A105" s="52"/>
      <c r="B105" s="53"/>
      <c r="C105" s="57"/>
      <c r="D105" s="36" t="s">
        <v>33</v>
      </c>
      <c r="E105" s="9" t="s">
        <v>34</v>
      </c>
      <c r="F105" s="12">
        <f>G105/H91*I91</f>
        <v>713.16139999999996</v>
      </c>
      <c r="G105" s="42">
        <v>7131.6139999999996</v>
      </c>
    </row>
    <row r="106" spans="1:9" x14ac:dyDescent="0.25">
      <c r="A106" s="52"/>
      <c r="B106" s="53"/>
      <c r="C106" s="57"/>
      <c r="D106" s="35"/>
      <c r="E106" s="3"/>
      <c r="F106" s="13">
        <f>F97+F98+F99+F100+F101+F102+F103+F104+F105</f>
        <v>843.57918999999993</v>
      </c>
      <c r="G106">
        <f>G97+G98+G99+G100+G101+G102+G103+G104+G105</f>
        <v>8435.7919000000002</v>
      </c>
    </row>
    <row r="107" spans="1:9" ht="15" customHeight="1" x14ac:dyDescent="0.25">
      <c r="A107" s="52"/>
      <c r="B107" s="53"/>
      <c r="C107" s="57"/>
      <c r="D107" s="59" t="s">
        <v>16</v>
      </c>
      <c r="E107" s="59"/>
      <c r="F107" s="60"/>
    </row>
    <row r="108" spans="1:9" x14ac:dyDescent="0.25">
      <c r="A108" s="52"/>
      <c r="B108" s="53"/>
      <c r="C108" s="57"/>
      <c r="D108" s="61"/>
      <c r="E108" s="61"/>
      <c r="F108" s="62"/>
    </row>
    <row r="109" spans="1:9" ht="23.25" x14ac:dyDescent="0.25">
      <c r="A109" s="52"/>
      <c r="B109" s="53"/>
      <c r="C109" s="57"/>
      <c r="D109" s="8" t="s">
        <v>35</v>
      </c>
      <c r="E109" s="10" t="s">
        <v>34</v>
      </c>
      <c r="F109" s="11">
        <f>G109/H91*I91</f>
        <v>0.90387039999999985</v>
      </c>
      <c r="G109">
        <v>9.0387039999999992</v>
      </c>
      <c r="H109">
        <v>100</v>
      </c>
      <c r="I109">
        <v>10</v>
      </c>
    </row>
    <row r="110" spans="1:9" ht="23.25" x14ac:dyDescent="0.25">
      <c r="A110" s="52"/>
      <c r="B110" s="53"/>
      <c r="C110" s="57"/>
      <c r="D110" s="8" t="s">
        <v>36</v>
      </c>
      <c r="E110" s="10" t="s">
        <v>34</v>
      </c>
      <c r="F110" s="11">
        <f>G110/H109*I109</f>
        <v>3.8744939999999999</v>
      </c>
      <c r="G110">
        <v>38.74494</v>
      </c>
    </row>
    <row r="111" spans="1:9" x14ac:dyDescent="0.25">
      <c r="A111" s="52"/>
      <c r="B111" s="53"/>
      <c r="C111" s="57"/>
      <c r="D111" s="35"/>
      <c r="E111" s="3"/>
      <c r="F111" s="13">
        <f>SUM(F109:F110)</f>
        <v>4.7783644000000001</v>
      </c>
    </row>
    <row r="112" spans="1:9" x14ac:dyDescent="0.25">
      <c r="A112" s="52"/>
      <c r="B112" s="53"/>
      <c r="C112" s="57"/>
      <c r="D112" s="69" t="s">
        <v>17</v>
      </c>
      <c r="E112" s="69"/>
      <c r="F112" s="70"/>
    </row>
    <row r="113" spans="1:9" x14ac:dyDescent="0.25">
      <c r="A113" s="52"/>
      <c r="B113" s="53"/>
      <c r="C113" s="57"/>
      <c r="D113" s="71"/>
      <c r="E113" s="71"/>
      <c r="F113" s="72"/>
    </row>
    <row r="114" spans="1:9" ht="26.25" x14ac:dyDescent="0.25">
      <c r="A114" s="52"/>
      <c r="B114" s="53"/>
      <c r="C114" s="57"/>
      <c r="D114" s="28" t="s">
        <v>65</v>
      </c>
      <c r="E114" s="10" t="s">
        <v>34</v>
      </c>
      <c r="F114" s="29">
        <f>G114/H109*I109</f>
        <v>20.242930000000001</v>
      </c>
      <c r="G114">
        <v>202.42930000000001</v>
      </c>
    </row>
    <row r="115" spans="1:9" x14ac:dyDescent="0.25">
      <c r="A115" s="52"/>
      <c r="B115" s="53"/>
      <c r="C115" s="57"/>
      <c r="D115" s="26"/>
      <c r="E115" s="26"/>
      <c r="F115" s="27"/>
    </row>
    <row r="116" spans="1:9" x14ac:dyDescent="0.25">
      <c r="A116" s="52"/>
      <c r="B116" s="53"/>
      <c r="C116" s="57"/>
      <c r="D116" s="35"/>
      <c r="E116" s="3"/>
      <c r="F116" s="30">
        <f>F114</f>
        <v>20.242930000000001</v>
      </c>
    </row>
    <row r="117" spans="1:9" ht="15" customHeight="1" x14ac:dyDescent="0.25">
      <c r="A117" s="52"/>
      <c r="B117" s="53"/>
      <c r="C117" s="57"/>
      <c r="D117" s="63" t="s">
        <v>18</v>
      </c>
      <c r="E117" s="63"/>
      <c r="F117" s="64"/>
    </row>
    <row r="118" spans="1:9" x14ac:dyDescent="0.25">
      <c r="A118" s="52"/>
      <c r="B118" s="53"/>
      <c r="C118" s="57"/>
      <c r="D118" s="35"/>
      <c r="E118" s="3"/>
      <c r="F118" s="3"/>
    </row>
    <row r="119" spans="1:9" x14ac:dyDescent="0.25">
      <c r="A119" s="52"/>
      <c r="B119" s="53"/>
      <c r="C119" s="57"/>
      <c r="D119" s="59" t="s">
        <v>19</v>
      </c>
      <c r="E119" s="59"/>
      <c r="F119" s="60"/>
    </row>
    <row r="120" spans="1:9" x14ac:dyDescent="0.25">
      <c r="A120" s="52"/>
      <c r="B120" s="53"/>
      <c r="C120" s="57"/>
      <c r="D120" s="61"/>
      <c r="E120" s="61"/>
      <c r="F120" s="62"/>
    </row>
    <row r="121" spans="1:9" x14ac:dyDescent="0.25">
      <c r="A121" s="52"/>
      <c r="B121" s="53"/>
      <c r="C121" s="57"/>
      <c r="D121" s="8" t="s">
        <v>37</v>
      </c>
      <c r="E121" s="10" t="s">
        <v>47</v>
      </c>
      <c r="F121" s="11">
        <f>G121/H121*I121</f>
        <v>192.97899999999998</v>
      </c>
      <c r="G121" s="41">
        <v>1929.79</v>
      </c>
      <c r="H121">
        <v>100</v>
      </c>
      <c r="I121">
        <v>10</v>
      </c>
    </row>
    <row r="122" spans="1:9" x14ac:dyDescent="0.25">
      <c r="A122" s="52"/>
      <c r="B122" s="53"/>
      <c r="C122" s="57"/>
      <c r="D122" s="8" t="s">
        <v>38</v>
      </c>
      <c r="E122" s="10" t="s">
        <v>47</v>
      </c>
      <c r="F122" s="11">
        <f>G122/H121*I121</f>
        <v>22.706</v>
      </c>
      <c r="G122" s="41">
        <v>227.06</v>
      </c>
    </row>
    <row r="123" spans="1:9" ht="23.25" x14ac:dyDescent="0.25">
      <c r="A123" s="52"/>
      <c r="B123" s="53"/>
      <c r="C123" s="57"/>
      <c r="D123" s="8" t="s">
        <v>39</v>
      </c>
      <c r="E123" s="10" t="s">
        <v>47</v>
      </c>
      <c r="F123" s="11">
        <f>G123/H121*I121</f>
        <v>142.995</v>
      </c>
      <c r="G123" s="41">
        <v>1429.95</v>
      </c>
    </row>
    <row r="124" spans="1:9" ht="45.75" x14ac:dyDescent="0.25">
      <c r="A124" s="52"/>
      <c r="B124" s="53"/>
      <c r="C124" s="57"/>
      <c r="D124" s="8" t="s">
        <v>40</v>
      </c>
      <c r="E124" s="10" t="s">
        <v>47</v>
      </c>
      <c r="F124" s="11">
        <f>G124/H121*I121</f>
        <v>136.23399999999998</v>
      </c>
      <c r="G124" s="41">
        <v>1362.34</v>
      </c>
    </row>
    <row r="125" spans="1:9" ht="23.25" x14ac:dyDescent="0.25">
      <c r="A125" s="52"/>
      <c r="B125" s="53"/>
      <c r="C125" s="57"/>
      <c r="D125" s="8" t="s">
        <v>41</v>
      </c>
      <c r="E125" s="10" t="s">
        <v>47</v>
      </c>
      <c r="F125" s="11">
        <f>G125/H121*I121</f>
        <v>22.706</v>
      </c>
      <c r="G125" s="41">
        <v>227.06</v>
      </c>
    </row>
    <row r="126" spans="1:9" x14ac:dyDescent="0.25">
      <c r="A126" s="52"/>
      <c r="B126" s="53"/>
      <c r="C126" s="57"/>
      <c r="D126" s="8" t="s">
        <v>43</v>
      </c>
      <c r="E126" s="10" t="s">
        <v>47</v>
      </c>
      <c r="F126" s="11">
        <f>G126/H121*I121</f>
        <v>272.46699999999998</v>
      </c>
      <c r="G126" s="41">
        <v>2724.67</v>
      </c>
    </row>
    <row r="127" spans="1:9" x14ac:dyDescent="0.25">
      <c r="A127" s="52"/>
      <c r="B127" s="53"/>
      <c r="C127" s="57"/>
      <c r="D127" s="8" t="s">
        <v>42</v>
      </c>
      <c r="E127" s="10" t="s">
        <v>47</v>
      </c>
      <c r="F127" s="11">
        <f>G127/H121*I121</f>
        <v>363.29</v>
      </c>
      <c r="G127" s="41">
        <v>3632.9</v>
      </c>
    </row>
    <row r="128" spans="1:9" ht="23.25" x14ac:dyDescent="0.25">
      <c r="A128" s="52"/>
      <c r="B128" s="53"/>
      <c r="C128" s="57"/>
      <c r="D128" s="8" t="s">
        <v>44</v>
      </c>
      <c r="E128" s="10" t="s">
        <v>47</v>
      </c>
      <c r="F128" s="11">
        <f>G128/H121*I121</f>
        <v>90.822000000000003</v>
      </c>
      <c r="G128" s="41">
        <v>908.22</v>
      </c>
    </row>
    <row r="129" spans="1:12" x14ac:dyDescent="0.25">
      <c r="A129" s="52"/>
      <c r="B129" s="53"/>
      <c r="C129" s="57"/>
      <c r="D129" s="10" t="s">
        <v>45</v>
      </c>
      <c r="E129" s="10" t="s">
        <v>47</v>
      </c>
      <c r="F129" s="11">
        <f>G129/H121*I121</f>
        <v>68.11699999999999</v>
      </c>
      <c r="G129" s="41">
        <v>681.17</v>
      </c>
    </row>
    <row r="130" spans="1:12" x14ac:dyDescent="0.25">
      <c r="A130" s="52"/>
      <c r="B130" s="53"/>
      <c r="C130" s="57"/>
      <c r="D130" s="10" t="s">
        <v>46</v>
      </c>
      <c r="E130" s="10" t="s">
        <v>47</v>
      </c>
      <c r="F130" s="11">
        <f>G130/H121*I121</f>
        <v>90.822000000000003</v>
      </c>
      <c r="G130" s="41">
        <v>908.22</v>
      </c>
    </row>
    <row r="131" spans="1:12" x14ac:dyDescent="0.25">
      <c r="A131" s="52"/>
      <c r="B131" s="53"/>
      <c r="C131" s="57"/>
      <c r="D131" s="19"/>
      <c r="E131" s="19"/>
      <c r="F131" s="20">
        <f>SUM(F121:F130)</f>
        <v>1403.1379999999999</v>
      </c>
      <c r="G131" s="31"/>
    </row>
    <row r="132" spans="1:12" x14ac:dyDescent="0.25">
      <c r="A132" s="52"/>
      <c r="B132" s="53"/>
      <c r="C132" s="57"/>
      <c r="D132" s="63" t="s">
        <v>20</v>
      </c>
      <c r="E132" s="63"/>
      <c r="F132" s="64"/>
    </row>
    <row r="133" spans="1:12" ht="45.75" x14ac:dyDescent="0.25">
      <c r="A133" s="52"/>
      <c r="B133" s="53"/>
      <c r="C133" s="57"/>
      <c r="D133" s="8" t="s">
        <v>48</v>
      </c>
      <c r="E133" s="10" t="s">
        <v>53</v>
      </c>
      <c r="F133" s="15">
        <f>G133/H133*I133</f>
        <v>74.581399999999988</v>
      </c>
      <c r="G133" s="42">
        <v>745.81399999999996</v>
      </c>
      <c r="H133">
        <v>100</v>
      </c>
      <c r="I133">
        <v>10</v>
      </c>
    </row>
    <row r="134" spans="1:12" ht="23.25" x14ac:dyDescent="0.25">
      <c r="A134" s="52"/>
      <c r="B134" s="53"/>
      <c r="C134" s="57"/>
      <c r="D134" s="8" t="s">
        <v>49</v>
      </c>
      <c r="E134" s="10" t="s">
        <v>53</v>
      </c>
      <c r="F134" s="15">
        <f>G134/H133*I133</f>
        <v>25.83615</v>
      </c>
      <c r="G134" s="42">
        <v>258.36149999999998</v>
      </c>
    </row>
    <row r="135" spans="1:12" ht="23.25" x14ac:dyDescent="0.25">
      <c r="A135" s="52"/>
      <c r="B135" s="53"/>
      <c r="C135" s="57"/>
      <c r="D135" s="8" t="s">
        <v>68</v>
      </c>
      <c r="E135" s="10" t="s">
        <v>53</v>
      </c>
      <c r="F135" s="15">
        <f>G135/H133*I133</f>
        <v>3.5878540000000001</v>
      </c>
      <c r="G135" s="42">
        <v>35.878540000000001</v>
      </c>
    </row>
    <row r="136" spans="1:12" ht="15" customHeight="1" x14ac:dyDescent="0.25">
      <c r="A136" s="52"/>
      <c r="B136" s="53"/>
      <c r="C136" s="57"/>
      <c r="D136" s="8" t="s">
        <v>50</v>
      </c>
      <c r="E136" s="10" t="s">
        <v>53</v>
      </c>
      <c r="F136" s="12">
        <f>G136/H133*I133</f>
        <v>394.64699999999999</v>
      </c>
      <c r="G136" s="42">
        <v>3946.47</v>
      </c>
    </row>
    <row r="137" spans="1:12" ht="23.25" x14ac:dyDescent="0.25">
      <c r="A137" s="52"/>
      <c r="B137" s="53"/>
      <c r="C137" s="57"/>
      <c r="D137" s="8" t="s">
        <v>51</v>
      </c>
      <c r="E137" s="10" t="s">
        <v>53</v>
      </c>
      <c r="F137" s="12">
        <f>G137/H133*I133</f>
        <v>0.60728739999999992</v>
      </c>
      <c r="G137" s="42">
        <v>6.0728739999999997</v>
      </c>
    </row>
    <row r="138" spans="1:12" ht="23.25" x14ac:dyDescent="0.25">
      <c r="A138" s="52"/>
      <c r="B138" s="53"/>
      <c r="C138" s="57"/>
      <c r="D138" s="8" t="s">
        <v>52</v>
      </c>
      <c r="E138" s="10" t="s">
        <v>53</v>
      </c>
      <c r="F138" s="12">
        <f>G138/H133*I133</f>
        <v>15.186999999999999</v>
      </c>
      <c r="G138" s="42">
        <v>151.87</v>
      </c>
    </row>
    <row r="139" spans="1:12" ht="23.25" x14ac:dyDescent="0.25">
      <c r="A139" s="52"/>
      <c r="B139" s="53"/>
      <c r="C139" s="57"/>
      <c r="D139" s="8" t="s">
        <v>67</v>
      </c>
      <c r="E139" s="10" t="s">
        <v>53</v>
      </c>
      <c r="F139" s="12">
        <f>G139/H133*I133</f>
        <v>4.0485829999999998</v>
      </c>
      <c r="G139" s="42">
        <v>40.48583</v>
      </c>
    </row>
    <row r="140" spans="1:12" x14ac:dyDescent="0.25">
      <c r="A140" s="52"/>
      <c r="B140" s="53"/>
      <c r="C140" s="57"/>
      <c r="D140" s="35"/>
      <c r="E140" s="3"/>
      <c r="F140" s="13">
        <f>F133+F134+F135+F136+F137+F138+F139</f>
        <v>518.49527439999997</v>
      </c>
    </row>
    <row r="141" spans="1:12" x14ac:dyDescent="0.25">
      <c r="A141" s="54"/>
      <c r="B141" s="55"/>
      <c r="C141" s="58"/>
      <c r="D141" s="1"/>
      <c r="E141" s="1"/>
      <c r="F141" s="21">
        <f>F95+F106+F111+F131+F140+F116</f>
        <v>4646.7117588000001</v>
      </c>
      <c r="G141" s="45">
        <f>F141*J76</f>
        <v>961869.33407159999</v>
      </c>
    </row>
    <row r="142" spans="1:12" x14ac:dyDescent="0.25">
      <c r="A142">
        <v>3</v>
      </c>
    </row>
    <row r="143" spans="1:12" ht="60" x14ac:dyDescent="0.25">
      <c r="A143" s="73" t="s">
        <v>0</v>
      </c>
      <c r="B143" s="74"/>
      <c r="C143" s="6" t="s">
        <v>1</v>
      </c>
      <c r="D143" s="6" t="s">
        <v>2</v>
      </c>
      <c r="E143" s="6" t="s">
        <v>3</v>
      </c>
      <c r="F143" s="7" t="s">
        <v>4</v>
      </c>
      <c r="K143" s="46">
        <v>20</v>
      </c>
      <c r="L143" s="47"/>
    </row>
    <row r="144" spans="1:12" x14ac:dyDescent="0.25">
      <c r="A144" s="75">
        <v>1</v>
      </c>
      <c r="B144" s="76"/>
      <c r="C144" s="4">
        <v>2</v>
      </c>
      <c r="D144" s="2">
        <v>3</v>
      </c>
      <c r="E144" s="3">
        <v>4</v>
      </c>
      <c r="F144" s="3">
        <v>5</v>
      </c>
    </row>
    <row r="145" spans="1:9" ht="15" customHeight="1" x14ac:dyDescent="0.25">
      <c r="A145" s="50" t="s">
        <v>21</v>
      </c>
      <c r="B145" s="51"/>
      <c r="C145" s="56" t="s">
        <v>71</v>
      </c>
      <c r="D145" s="59" t="s">
        <v>5</v>
      </c>
      <c r="E145" s="59"/>
      <c r="F145" s="60"/>
    </row>
    <row r="146" spans="1:9" x14ac:dyDescent="0.25">
      <c r="A146" s="52"/>
      <c r="B146" s="53"/>
      <c r="C146" s="57"/>
      <c r="D146" s="61"/>
      <c r="E146" s="61"/>
      <c r="F146" s="62"/>
    </row>
    <row r="147" spans="1:9" x14ac:dyDescent="0.25">
      <c r="A147" s="52"/>
      <c r="B147" s="53"/>
      <c r="C147" s="57"/>
      <c r="D147" s="59" t="s">
        <v>6</v>
      </c>
      <c r="E147" s="59"/>
      <c r="F147" s="60"/>
    </row>
    <row r="148" spans="1:9" x14ac:dyDescent="0.25">
      <c r="A148" s="52"/>
      <c r="B148" s="53"/>
      <c r="C148" s="57"/>
      <c r="D148" s="61"/>
      <c r="E148" s="61"/>
      <c r="F148" s="62"/>
    </row>
    <row r="149" spans="1:9" x14ac:dyDescent="0.25">
      <c r="A149" s="52"/>
      <c r="B149" s="53"/>
      <c r="C149" s="57"/>
      <c r="D149" s="37"/>
      <c r="E149" s="16"/>
      <c r="F149" s="9"/>
    </row>
    <row r="150" spans="1:9" x14ac:dyDescent="0.25">
      <c r="A150" s="52"/>
      <c r="B150" s="53"/>
      <c r="C150" s="57"/>
      <c r="D150" s="59" t="s">
        <v>7</v>
      </c>
      <c r="E150" s="59"/>
      <c r="F150" s="60"/>
    </row>
    <row r="151" spans="1:9" x14ac:dyDescent="0.25">
      <c r="A151" s="52"/>
      <c r="B151" s="53"/>
      <c r="C151" s="57"/>
      <c r="D151" s="65"/>
      <c r="E151" s="65"/>
      <c r="F151" s="66"/>
    </row>
    <row r="152" spans="1:9" x14ac:dyDescent="0.25">
      <c r="A152" s="52"/>
      <c r="B152" s="53"/>
      <c r="C152" s="57"/>
      <c r="D152" s="61"/>
      <c r="E152" s="61"/>
      <c r="F152" s="62"/>
    </row>
    <row r="153" spans="1:9" x14ac:dyDescent="0.25">
      <c r="A153" s="52"/>
      <c r="B153" s="53"/>
      <c r="C153" s="57"/>
      <c r="D153" s="35"/>
      <c r="E153" s="3"/>
      <c r="F153" s="3"/>
    </row>
    <row r="154" spans="1:9" x14ac:dyDescent="0.25">
      <c r="A154" s="52"/>
      <c r="B154" s="53"/>
      <c r="C154" s="57"/>
      <c r="D154" s="67" t="s">
        <v>8</v>
      </c>
      <c r="E154" s="67"/>
      <c r="F154" s="68"/>
    </row>
    <row r="155" spans="1:9" x14ac:dyDescent="0.25">
      <c r="A155" s="52"/>
      <c r="B155" s="53"/>
      <c r="C155" s="57"/>
      <c r="D155" s="35"/>
      <c r="E155" s="3"/>
      <c r="F155" s="3"/>
    </row>
    <row r="156" spans="1:9" x14ac:dyDescent="0.25">
      <c r="A156" s="52"/>
      <c r="B156" s="53"/>
      <c r="C156" s="57"/>
      <c r="D156" s="63" t="s">
        <v>9</v>
      </c>
      <c r="E156" s="63"/>
      <c r="F156" s="64"/>
    </row>
    <row r="157" spans="1:9" x14ac:dyDescent="0.25">
      <c r="A157" s="52"/>
      <c r="B157" s="53"/>
      <c r="C157" s="57"/>
      <c r="D157" s="63" t="s">
        <v>10</v>
      </c>
      <c r="E157" s="63"/>
      <c r="F157" s="64"/>
    </row>
    <row r="158" spans="1:9" x14ac:dyDescent="0.25">
      <c r="A158" s="52"/>
      <c r="B158" s="53"/>
      <c r="C158" s="57"/>
      <c r="D158" s="10" t="s">
        <v>11</v>
      </c>
      <c r="E158" s="10" t="s">
        <v>22</v>
      </c>
      <c r="F158" s="11">
        <f>G158/H158*I158</f>
        <v>1675.2169999999999</v>
      </c>
      <c r="G158">
        <v>16752.169999999998</v>
      </c>
      <c r="H158">
        <v>100</v>
      </c>
      <c r="I158">
        <v>10</v>
      </c>
    </row>
    <row r="159" spans="1:9" x14ac:dyDescent="0.25">
      <c r="A159" s="52"/>
      <c r="B159" s="53"/>
      <c r="C159" s="57"/>
      <c r="D159" s="8" t="s">
        <v>12</v>
      </c>
      <c r="E159" s="10" t="s">
        <v>23</v>
      </c>
      <c r="F159" s="11"/>
    </row>
    <row r="160" spans="1:9" ht="23.25" x14ac:dyDescent="0.25">
      <c r="A160" s="52"/>
      <c r="B160" s="53"/>
      <c r="C160" s="57"/>
      <c r="D160" s="8" t="s">
        <v>13</v>
      </c>
      <c r="E160" s="10" t="s">
        <v>24</v>
      </c>
      <c r="F160" s="11">
        <f>G160/H158*I158</f>
        <v>103.98599999999999</v>
      </c>
      <c r="G160">
        <v>1039.8599999999999</v>
      </c>
    </row>
    <row r="161" spans="1:9" x14ac:dyDescent="0.25">
      <c r="A161" s="52"/>
      <c r="B161" s="53"/>
      <c r="C161" s="57"/>
      <c r="D161" s="10" t="s">
        <v>14</v>
      </c>
      <c r="E161" s="10" t="s">
        <v>24</v>
      </c>
      <c r="F161" s="11">
        <f>G161/H158*I158</f>
        <v>77.275000000000006</v>
      </c>
      <c r="G161">
        <v>772.75</v>
      </c>
    </row>
    <row r="162" spans="1:9" x14ac:dyDescent="0.25">
      <c r="A162" s="52"/>
      <c r="B162" s="53"/>
      <c r="C162" s="57"/>
      <c r="D162" s="19"/>
      <c r="E162" s="19"/>
      <c r="F162" s="20">
        <f>SUM(F158:F161)</f>
        <v>1856.4780000000001</v>
      </c>
    </row>
    <row r="163" spans="1:9" ht="15" customHeight="1" x14ac:dyDescent="0.25">
      <c r="A163" s="52"/>
      <c r="B163" s="53"/>
      <c r="C163" s="57"/>
      <c r="D163" s="67" t="s">
        <v>15</v>
      </c>
      <c r="E163" s="67"/>
      <c r="F163" s="68"/>
    </row>
    <row r="164" spans="1:9" x14ac:dyDescent="0.25">
      <c r="A164" s="52"/>
      <c r="B164" s="53"/>
      <c r="C164" s="57"/>
      <c r="D164" s="36" t="s">
        <v>25</v>
      </c>
      <c r="E164" s="9" t="s">
        <v>34</v>
      </c>
      <c r="F164" s="14">
        <f>G164/H158*I158</f>
        <v>9.365000000000002</v>
      </c>
      <c r="G164" s="43">
        <v>93.65</v>
      </c>
    </row>
    <row r="165" spans="1:9" ht="45.75" x14ac:dyDescent="0.25">
      <c r="A165" s="52"/>
      <c r="B165" s="53"/>
      <c r="C165" s="57"/>
      <c r="D165" s="36" t="s">
        <v>26</v>
      </c>
      <c r="E165" s="9" t="s">
        <v>34</v>
      </c>
      <c r="F165" s="14">
        <f>G165/H158*I158</f>
        <v>4.17</v>
      </c>
      <c r="G165" s="42">
        <v>41.7</v>
      </c>
    </row>
    <row r="166" spans="1:9" ht="23.25" x14ac:dyDescent="0.25">
      <c r="A166" s="52"/>
      <c r="B166" s="53"/>
      <c r="C166" s="57"/>
      <c r="D166" s="36" t="s">
        <v>27</v>
      </c>
      <c r="E166" s="9" t="s">
        <v>34</v>
      </c>
      <c r="F166" s="12">
        <f>G166/H158*I158</f>
        <v>33.60324</v>
      </c>
      <c r="G166" s="42">
        <v>336.0324</v>
      </c>
    </row>
    <row r="167" spans="1:9" ht="23.25" x14ac:dyDescent="0.25">
      <c r="A167" s="52"/>
      <c r="B167" s="53"/>
      <c r="C167" s="57"/>
      <c r="D167" s="36" t="s">
        <v>28</v>
      </c>
      <c r="E167" s="9" t="s">
        <v>34</v>
      </c>
      <c r="F167" s="12">
        <f>G167/H158*I158</f>
        <v>17.43158</v>
      </c>
      <c r="G167" s="42">
        <v>174.3158</v>
      </c>
    </row>
    <row r="168" spans="1:9" ht="102" x14ac:dyDescent="0.25">
      <c r="A168" s="52"/>
      <c r="B168" s="53"/>
      <c r="C168" s="57"/>
      <c r="D168" s="36" t="s">
        <v>29</v>
      </c>
      <c r="E168" s="9" t="s">
        <v>34</v>
      </c>
      <c r="F168" s="12">
        <f>G168/H158*I158</f>
        <v>12.385020000000001</v>
      </c>
      <c r="G168" s="42">
        <v>123.8502</v>
      </c>
    </row>
    <row r="169" spans="1:9" ht="23.25" x14ac:dyDescent="0.25">
      <c r="A169" s="52"/>
      <c r="B169" s="53"/>
      <c r="C169" s="57"/>
      <c r="D169" s="36" t="s">
        <v>30</v>
      </c>
      <c r="E169" s="9" t="s">
        <v>34</v>
      </c>
      <c r="F169" s="12">
        <f>G169/H158*I158</f>
        <v>28.079000000000001</v>
      </c>
      <c r="G169" s="42">
        <v>280.79000000000002</v>
      </c>
    </row>
    <row r="170" spans="1:9" ht="45.75" x14ac:dyDescent="0.25">
      <c r="A170" s="52"/>
      <c r="B170" s="53"/>
      <c r="C170" s="57"/>
      <c r="D170" s="36" t="s">
        <v>31</v>
      </c>
      <c r="E170" s="9" t="s">
        <v>34</v>
      </c>
      <c r="F170" s="12">
        <f>G170/H158*I158</f>
        <v>0</v>
      </c>
      <c r="G170" s="42"/>
    </row>
    <row r="171" spans="1:9" ht="45.75" x14ac:dyDescent="0.25">
      <c r="A171" s="52"/>
      <c r="B171" s="53"/>
      <c r="C171" s="57"/>
      <c r="D171" s="36" t="s">
        <v>32</v>
      </c>
      <c r="E171" s="9" t="s">
        <v>34</v>
      </c>
      <c r="F171" s="12">
        <f>G171/H158*I158</f>
        <v>25.383949999999999</v>
      </c>
      <c r="G171" s="42">
        <v>253.83949999999999</v>
      </c>
    </row>
    <row r="172" spans="1:9" ht="79.5" x14ac:dyDescent="0.25">
      <c r="A172" s="52"/>
      <c r="B172" s="53"/>
      <c r="C172" s="57"/>
      <c r="D172" s="36" t="s">
        <v>33</v>
      </c>
      <c r="E172" s="9" t="s">
        <v>34</v>
      </c>
      <c r="F172" s="12">
        <f>G172/H158*I158</f>
        <v>713.16139999999996</v>
      </c>
      <c r="G172" s="42">
        <v>7131.6139999999996</v>
      </c>
    </row>
    <row r="173" spans="1:9" x14ac:dyDescent="0.25">
      <c r="A173" s="52"/>
      <c r="B173" s="53"/>
      <c r="C173" s="57"/>
      <c r="D173" s="35"/>
      <c r="E173" s="3"/>
      <c r="F173" s="13">
        <f>F164+F165+F166+F167+F168+F169+F170+F171+F172</f>
        <v>843.57918999999993</v>
      </c>
      <c r="G173">
        <f>G164+G165+G166+G167+G168+G169+G170+G171+G172</f>
        <v>8435.7919000000002</v>
      </c>
    </row>
    <row r="174" spans="1:9" ht="15" customHeight="1" x14ac:dyDescent="0.25">
      <c r="A174" s="52"/>
      <c r="B174" s="53"/>
      <c r="C174" s="57"/>
      <c r="D174" s="59" t="s">
        <v>16</v>
      </c>
      <c r="E174" s="59"/>
      <c r="F174" s="60"/>
    </row>
    <row r="175" spans="1:9" x14ac:dyDescent="0.25">
      <c r="A175" s="52"/>
      <c r="B175" s="53"/>
      <c r="C175" s="57"/>
      <c r="D175" s="61"/>
      <c r="E175" s="61"/>
      <c r="F175" s="62"/>
    </row>
    <row r="176" spans="1:9" ht="23.25" x14ac:dyDescent="0.25">
      <c r="A176" s="52"/>
      <c r="B176" s="53"/>
      <c r="C176" s="57"/>
      <c r="D176" s="8" t="s">
        <v>35</v>
      </c>
      <c r="E176" s="10" t="s">
        <v>34</v>
      </c>
      <c r="F176" s="11">
        <f>G176/H158*I158</f>
        <v>0.90387039999999985</v>
      </c>
      <c r="G176">
        <v>9.0387039999999992</v>
      </c>
      <c r="H176">
        <v>100</v>
      </c>
      <c r="I176">
        <v>10</v>
      </c>
    </row>
    <row r="177" spans="1:9" ht="23.25" x14ac:dyDescent="0.25">
      <c r="A177" s="52"/>
      <c r="B177" s="53"/>
      <c r="C177" s="57"/>
      <c r="D177" s="8" t="s">
        <v>36</v>
      </c>
      <c r="E177" s="10" t="s">
        <v>34</v>
      </c>
      <c r="F177" s="11">
        <f>G177/H176*I176</f>
        <v>3.8744939999999999</v>
      </c>
      <c r="G177">
        <v>38.74494</v>
      </c>
    </row>
    <row r="178" spans="1:9" x14ac:dyDescent="0.25">
      <c r="A178" s="52"/>
      <c r="B178" s="53"/>
      <c r="C178" s="57"/>
      <c r="D178" s="35"/>
      <c r="E178" s="3"/>
      <c r="F178" s="13">
        <f>SUM(F176:F177)</f>
        <v>4.7783644000000001</v>
      </c>
    </row>
    <row r="179" spans="1:9" x14ac:dyDescent="0.25">
      <c r="A179" s="52"/>
      <c r="B179" s="53"/>
      <c r="C179" s="57"/>
      <c r="D179" s="69" t="s">
        <v>17</v>
      </c>
      <c r="E179" s="69"/>
      <c r="F179" s="70"/>
    </row>
    <row r="180" spans="1:9" x14ac:dyDescent="0.25">
      <c r="A180" s="52"/>
      <c r="B180" s="53"/>
      <c r="C180" s="57"/>
      <c r="D180" s="71"/>
      <c r="E180" s="71"/>
      <c r="F180" s="72"/>
    </row>
    <row r="181" spans="1:9" ht="26.25" x14ac:dyDescent="0.25">
      <c r="A181" s="52"/>
      <c r="B181" s="53"/>
      <c r="C181" s="57"/>
      <c r="D181" s="28" t="s">
        <v>65</v>
      </c>
      <c r="E181" s="10" t="s">
        <v>34</v>
      </c>
      <c r="F181" s="29">
        <f>G181/H176*I176</f>
        <v>20.242930000000001</v>
      </c>
      <c r="G181">
        <v>202.42930000000001</v>
      </c>
    </row>
    <row r="182" spans="1:9" x14ac:dyDescent="0.25">
      <c r="A182" s="52"/>
      <c r="B182" s="53"/>
      <c r="C182" s="57"/>
      <c r="D182" s="26"/>
      <c r="E182" s="26"/>
      <c r="F182" s="27"/>
    </row>
    <row r="183" spans="1:9" x14ac:dyDescent="0.25">
      <c r="A183" s="52"/>
      <c r="B183" s="53"/>
      <c r="C183" s="57"/>
      <c r="D183" s="35"/>
      <c r="E183" s="3"/>
      <c r="F183" s="30">
        <f>F181</f>
        <v>20.242930000000001</v>
      </c>
    </row>
    <row r="184" spans="1:9" ht="15" customHeight="1" x14ac:dyDescent="0.25">
      <c r="A184" s="52"/>
      <c r="B184" s="53"/>
      <c r="C184" s="57"/>
      <c r="D184" s="63" t="s">
        <v>18</v>
      </c>
      <c r="E184" s="63"/>
      <c r="F184" s="64"/>
    </row>
    <row r="185" spans="1:9" x14ac:dyDescent="0.25">
      <c r="A185" s="52"/>
      <c r="B185" s="53"/>
      <c r="C185" s="57"/>
      <c r="D185" s="35"/>
      <c r="E185" s="3"/>
      <c r="F185" s="3"/>
    </row>
    <row r="186" spans="1:9" x14ac:dyDescent="0.25">
      <c r="A186" s="52"/>
      <c r="B186" s="53"/>
      <c r="C186" s="57"/>
      <c r="D186" s="59" t="s">
        <v>19</v>
      </c>
      <c r="E186" s="59"/>
      <c r="F186" s="60"/>
    </row>
    <row r="187" spans="1:9" x14ac:dyDescent="0.25">
      <c r="A187" s="52"/>
      <c r="B187" s="53"/>
      <c r="C187" s="57"/>
      <c r="D187" s="61"/>
      <c r="E187" s="61"/>
      <c r="F187" s="62"/>
    </row>
    <row r="188" spans="1:9" x14ac:dyDescent="0.25">
      <c r="A188" s="52"/>
      <c r="B188" s="53"/>
      <c r="C188" s="57"/>
      <c r="D188" s="8" t="s">
        <v>37</v>
      </c>
      <c r="E188" s="10" t="s">
        <v>47</v>
      </c>
      <c r="F188" s="11">
        <f>G188/H188*I188</f>
        <v>192.97899999999998</v>
      </c>
      <c r="G188" s="41">
        <v>1929.79</v>
      </c>
      <c r="H188">
        <v>100</v>
      </c>
      <c r="I188">
        <v>10</v>
      </c>
    </row>
    <row r="189" spans="1:9" x14ac:dyDescent="0.25">
      <c r="A189" s="52"/>
      <c r="B189" s="53"/>
      <c r="C189" s="57"/>
      <c r="D189" s="8" t="s">
        <v>38</v>
      </c>
      <c r="E189" s="10" t="s">
        <v>47</v>
      </c>
      <c r="F189" s="11">
        <f>G189/H188*I188</f>
        <v>22.706</v>
      </c>
      <c r="G189" s="41">
        <v>227.06</v>
      </c>
    </row>
    <row r="190" spans="1:9" ht="23.25" x14ac:dyDescent="0.25">
      <c r="A190" s="52"/>
      <c r="B190" s="53"/>
      <c r="C190" s="57"/>
      <c r="D190" s="8" t="s">
        <v>39</v>
      </c>
      <c r="E190" s="10" t="s">
        <v>47</v>
      </c>
      <c r="F190" s="11">
        <f>G190/H188*I188</f>
        <v>142.995</v>
      </c>
      <c r="G190" s="41">
        <v>1429.95</v>
      </c>
    </row>
    <row r="191" spans="1:9" ht="45.75" x14ac:dyDescent="0.25">
      <c r="A191" s="52"/>
      <c r="B191" s="53"/>
      <c r="C191" s="57"/>
      <c r="D191" s="8" t="s">
        <v>40</v>
      </c>
      <c r="E191" s="10" t="s">
        <v>47</v>
      </c>
      <c r="F191" s="11">
        <f>G191/H188*I188</f>
        <v>136.23399999999998</v>
      </c>
      <c r="G191" s="41">
        <v>1362.34</v>
      </c>
    </row>
    <row r="192" spans="1:9" ht="23.25" x14ac:dyDescent="0.25">
      <c r="A192" s="52"/>
      <c r="B192" s="53"/>
      <c r="C192" s="57"/>
      <c r="D192" s="8" t="s">
        <v>41</v>
      </c>
      <c r="E192" s="10" t="s">
        <v>47</v>
      </c>
      <c r="F192" s="11">
        <f>G192/H188*I188</f>
        <v>22.706</v>
      </c>
      <c r="G192" s="41">
        <v>227.06</v>
      </c>
    </row>
    <row r="193" spans="1:9" x14ac:dyDescent="0.25">
      <c r="A193" s="52"/>
      <c r="B193" s="53"/>
      <c r="C193" s="57"/>
      <c r="D193" s="8" t="s">
        <v>43</v>
      </c>
      <c r="E193" s="10" t="s">
        <v>47</v>
      </c>
      <c r="F193" s="11">
        <f>G193/H188*I188</f>
        <v>272.46699999999998</v>
      </c>
      <c r="G193" s="41">
        <v>2724.67</v>
      </c>
    </row>
    <row r="194" spans="1:9" x14ac:dyDescent="0.25">
      <c r="A194" s="52"/>
      <c r="B194" s="53"/>
      <c r="C194" s="57"/>
      <c r="D194" s="8" t="s">
        <v>42</v>
      </c>
      <c r="E194" s="10" t="s">
        <v>47</v>
      </c>
      <c r="F194" s="11">
        <f>G194/H188*I188</f>
        <v>363.29</v>
      </c>
      <c r="G194" s="41">
        <v>3632.9</v>
      </c>
    </row>
    <row r="195" spans="1:9" ht="23.25" x14ac:dyDescent="0.25">
      <c r="A195" s="52"/>
      <c r="B195" s="53"/>
      <c r="C195" s="57"/>
      <c r="D195" s="8" t="s">
        <v>44</v>
      </c>
      <c r="E195" s="10" t="s">
        <v>47</v>
      </c>
      <c r="F195" s="11">
        <f>G195/H188*I188</f>
        <v>90.822000000000003</v>
      </c>
      <c r="G195" s="41">
        <v>908.22</v>
      </c>
    </row>
    <row r="196" spans="1:9" x14ac:dyDescent="0.25">
      <c r="A196" s="52"/>
      <c r="B196" s="53"/>
      <c r="C196" s="57"/>
      <c r="D196" s="10" t="s">
        <v>45</v>
      </c>
      <c r="E196" s="10" t="s">
        <v>47</v>
      </c>
      <c r="F196" s="11">
        <f>G196/H188*I188</f>
        <v>68.11699999999999</v>
      </c>
      <c r="G196" s="41">
        <v>681.17</v>
      </c>
    </row>
    <row r="197" spans="1:9" x14ac:dyDescent="0.25">
      <c r="A197" s="52"/>
      <c r="B197" s="53"/>
      <c r="C197" s="57"/>
      <c r="D197" s="10" t="s">
        <v>46</v>
      </c>
      <c r="E197" s="10" t="s">
        <v>47</v>
      </c>
      <c r="F197" s="11">
        <f>G197/H188*I188</f>
        <v>90.822000000000003</v>
      </c>
      <c r="G197" s="41">
        <v>908.22</v>
      </c>
    </row>
    <row r="198" spans="1:9" x14ac:dyDescent="0.25">
      <c r="A198" s="52"/>
      <c r="B198" s="53"/>
      <c r="C198" s="57"/>
      <c r="D198" s="19"/>
      <c r="E198" s="19"/>
      <c r="F198" s="20">
        <f>SUM(F188:F197)</f>
        <v>1403.1379999999999</v>
      </c>
      <c r="G198" s="31"/>
    </row>
    <row r="199" spans="1:9" x14ac:dyDescent="0.25">
      <c r="A199" s="52"/>
      <c r="B199" s="53"/>
      <c r="C199" s="57"/>
      <c r="D199" s="63" t="s">
        <v>20</v>
      </c>
      <c r="E199" s="63"/>
      <c r="F199" s="64"/>
    </row>
    <row r="200" spans="1:9" ht="45.75" x14ac:dyDescent="0.25">
      <c r="A200" s="52"/>
      <c r="B200" s="53"/>
      <c r="C200" s="57"/>
      <c r="D200" s="8" t="s">
        <v>48</v>
      </c>
      <c r="E200" s="10" t="s">
        <v>53</v>
      </c>
      <c r="F200" s="15">
        <f>G200/H200*I200</f>
        <v>74.581399999999988</v>
      </c>
      <c r="G200" s="42">
        <v>745.81399999999996</v>
      </c>
      <c r="H200">
        <v>100</v>
      </c>
      <c r="I200">
        <v>10</v>
      </c>
    </row>
    <row r="201" spans="1:9" ht="23.25" x14ac:dyDescent="0.25">
      <c r="A201" s="52"/>
      <c r="B201" s="53"/>
      <c r="C201" s="57"/>
      <c r="D201" s="8" t="s">
        <v>49</v>
      </c>
      <c r="E201" s="10" t="s">
        <v>53</v>
      </c>
      <c r="F201" s="15">
        <f>G201/H200*I200</f>
        <v>25.836000000000002</v>
      </c>
      <c r="G201" s="42">
        <v>258.36</v>
      </c>
    </row>
    <row r="202" spans="1:9" ht="23.25" x14ac:dyDescent="0.25">
      <c r="A202" s="52"/>
      <c r="B202" s="53"/>
      <c r="C202" s="57"/>
      <c r="D202" s="8" t="s">
        <v>68</v>
      </c>
      <c r="E202" s="10" t="s">
        <v>53</v>
      </c>
      <c r="F202" s="15">
        <f>G202/H200*I200</f>
        <v>3.5878540000000001</v>
      </c>
      <c r="G202" s="42">
        <v>35.878540000000001</v>
      </c>
    </row>
    <row r="203" spans="1:9" x14ac:dyDescent="0.25">
      <c r="A203" s="52"/>
      <c r="B203" s="53"/>
      <c r="C203" s="57"/>
      <c r="D203" s="8" t="s">
        <v>50</v>
      </c>
      <c r="E203" s="10" t="s">
        <v>53</v>
      </c>
      <c r="F203" s="12">
        <f>G203/H200*I200</f>
        <v>394.64699999999999</v>
      </c>
      <c r="G203" s="42">
        <v>3946.47</v>
      </c>
    </row>
    <row r="204" spans="1:9" ht="23.25" x14ac:dyDescent="0.25">
      <c r="A204" s="52"/>
      <c r="B204" s="53"/>
      <c r="C204" s="57"/>
      <c r="D204" s="8" t="s">
        <v>66</v>
      </c>
      <c r="E204" s="10" t="s">
        <v>53</v>
      </c>
      <c r="F204" s="12">
        <f>G204/H200*I200</f>
        <v>0</v>
      </c>
      <c r="G204" s="42">
        <v>0</v>
      </c>
    </row>
    <row r="205" spans="1:9" ht="23.25" x14ac:dyDescent="0.25">
      <c r="A205" s="52"/>
      <c r="B205" s="53"/>
      <c r="C205" s="57"/>
      <c r="D205" s="8" t="s">
        <v>51</v>
      </c>
      <c r="E205" s="10" t="s">
        <v>53</v>
      </c>
      <c r="F205" s="12">
        <f>G205/H200*I200</f>
        <v>0.60728739999999992</v>
      </c>
      <c r="G205" s="42">
        <v>6.0728739999999997</v>
      </c>
    </row>
    <row r="206" spans="1:9" ht="23.25" x14ac:dyDescent="0.25">
      <c r="A206" s="52"/>
      <c r="B206" s="53"/>
      <c r="C206" s="57"/>
      <c r="D206" s="8" t="s">
        <v>52</v>
      </c>
      <c r="E206" s="10" t="s">
        <v>53</v>
      </c>
      <c r="F206" s="12">
        <f>G206/H200*I200</f>
        <v>15.186999999999999</v>
      </c>
      <c r="G206" s="42">
        <v>151.87</v>
      </c>
    </row>
    <row r="207" spans="1:9" ht="23.25" x14ac:dyDescent="0.25">
      <c r="A207" s="52"/>
      <c r="B207" s="53"/>
      <c r="C207" s="57"/>
      <c r="D207" s="8" t="s">
        <v>67</v>
      </c>
      <c r="E207" s="10" t="s">
        <v>53</v>
      </c>
      <c r="F207" s="12">
        <f>G207/H200*I200</f>
        <v>4.0485829999999998</v>
      </c>
      <c r="G207" s="42">
        <v>40.48583</v>
      </c>
    </row>
    <row r="208" spans="1:9" x14ac:dyDescent="0.25">
      <c r="A208" s="52"/>
      <c r="B208" s="53"/>
      <c r="C208" s="57"/>
      <c r="D208" s="35"/>
      <c r="E208" s="3"/>
      <c r="F208" s="13">
        <f>F200+F201+F202+F203+F204+F205+F206+F207</f>
        <v>518.49512440000001</v>
      </c>
    </row>
    <row r="209" spans="1:11" x14ac:dyDescent="0.25">
      <c r="A209" s="54"/>
      <c r="B209" s="55"/>
      <c r="C209" s="58"/>
      <c r="D209" s="1"/>
      <c r="E209" s="1"/>
      <c r="F209" s="21">
        <f>F162+F173+F178+F198+F208+F183</f>
        <v>4646.7116088000002</v>
      </c>
      <c r="G209" s="45">
        <f>F209*K143</f>
        <v>92934.232176000005</v>
      </c>
    </row>
    <row r="210" spans="1:11" x14ac:dyDescent="0.25">
      <c r="A210" s="34"/>
      <c r="B210" s="34"/>
      <c r="C210" s="32"/>
      <c r="D210" s="32"/>
      <c r="E210" s="32"/>
      <c r="F210" s="33"/>
    </row>
    <row r="211" spans="1:11" x14ac:dyDescent="0.25">
      <c r="A211">
        <v>4</v>
      </c>
    </row>
    <row r="212" spans="1:11" ht="60" x14ac:dyDescent="0.25">
      <c r="A212" s="73" t="s">
        <v>0</v>
      </c>
      <c r="B212" s="74"/>
      <c r="C212" s="6" t="s">
        <v>1</v>
      </c>
      <c r="D212" s="6" t="s">
        <v>2</v>
      </c>
      <c r="E212" s="6" t="s">
        <v>3</v>
      </c>
      <c r="F212" s="7" t="s">
        <v>4</v>
      </c>
      <c r="K212" s="48">
        <v>20</v>
      </c>
    </row>
    <row r="213" spans="1:11" x14ac:dyDescent="0.25">
      <c r="A213" s="75">
        <v>1</v>
      </c>
      <c r="B213" s="76"/>
      <c r="C213" s="4">
        <v>2</v>
      </c>
      <c r="D213" s="2">
        <v>3</v>
      </c>
      <c r="E213" s="3">
        <v>4</v>
      </c>
      <c r="F213" s="3">
        <v>5</v>
      </c>
    </row>
    <row r="214" spans="1:11" ht="15" customHeight="1" x14ac:dyDescent="0.25">
      <c r="A214" s="50" t="s">
        <v>54</v>
      </c>
      <c r="B214" s="51"/>
      <c r="C214" s="56" t="s">
        <v>72</v>
      </c>
      <c r="D214" s="59" t="s">
        <v>5</v>
      </c>
      <c r="E214" s="59"/>
      <c r="F214" s="60"/>
    </row>
    <row r="215" spans="1:11" x14ac:dyDescent="0.25">
      <c r="A215" s="52"/>
      <c r="B215" s="53"/>
      <c r="C215" s="57"/>
      <c r="D215" s="61"/>
      <c r="E215" s="61"/>
      <c r="F215" s="62"/>
    </row>
    <row r="216" spans="1:11" x14ac:dyDescent="0.25">
      <c r="A216" s="52"/>
      <c r="B216" s="53"/>
      <c r="C216" s="57"/>
      <c r="D216" s="59" t="s">
        <v>6</v>
      </c>
      <c r="E216" s="59"/>
      <c r="F216" s="60"/>
    </row>
    <row r="217" spans="1:11" x14ac:dyDescent="0.25">
      <c r="A217" s="52"/>
      <c r="B217" s="53"/>
      <c r="C217" s="57"/>
      <c r="D217" s="61"/>
      <c r="E217" s="61"/>
      <c r="F217" s="62"/>
      <c r="H217">
        <v>247</v>
      </c>
      <c r="I217">
        <v>90</v>
      </c>
    </row>
    <row r="218" spans="1:11" ht="23.25" x14ac:dyDescent="0.25">
      <c r="A218" s="52"/>
      <c r="B218" s="53"/>
      <c r="C218" s="57"/>
      <c r="D218" s="37" t="s">
        <v>55</v>
      </c>
      <c r="E218" s="16" t="s">
        <v>47</v>
      </c>
      <c r="F218" s="17">
        <v>8174.02</v>
      </c>
    </row>
    <row r="219" spans="1:11" ht="23.25" x14ac:dyDescent="0.25">
      <c r="A219" s="52"/>
      <c r="B219" s="53"/>
      <c r="C219" s="57"/>
      <c r="D219" s="37" t="s">
        <v>56</v>
      </c>
      <c r="E219" s="16" t="s">
        <v>47</v>
      </c>
      <c r="F219" s="17">
        <v>1135.28</v>
      </c>
    </row>
    <row r="220" spans="1:11" x14ac:dyDescent="0.25">
      <c r="A220" s="52"/>
      <c r="B220" s="53"/>
      <c r="C220" s="57"/>
      <c r="D220" s="37" t="s">
        <v>57</v>
      </c>
      <c r="E220" s="16" t="s">
        <v>47</v>
      </c>
      <c r="F220" s="17">
        <v>908.22</v>
      </c>
    </row>
    <row r="221" spans="1:11" x14ac:dyDescent="0.25">
      <c r="A221" s="52"/>
      <c r="B221" s="53"/>
      <c r="C221" s="57"/>
      <c r="D221" s="37" t="s">
        <v>58</v>
      </c>
      <c r="E221" s="16" t="s">
        <v>47</v>
      </c>
      <c r="F221" s="17">
        <v>908.22</v>
      </c>
    </row>
    <row r="222" spans="1:11" x14ac:dyDescent="0.25">
      <c r="A222" s="52"/>
      <c r="B222" s="53"/>
      <c r="C222" s="57"/>
      <c r="D222" s="37" t="s">
        <v>59</v>
      </c>
      <c r="E222" s="16" t="s">
        <v>47</v>
      </c>
      <c r="F222" s="17">
        <v>908.22</v>
      </c>
    </row>
    <row r="223" spans="1:11" x14ac:dyDescent="0.25">
      <c r="A223" s="52"/>
      <c r="B223" s="53"/>
      <c r="C223" s="57"/>
      <c r="D223" s="37" t="s">
        <v>60</v>
      </c>
      <c r="E223" s="16" t="s">
        <v>47</v>
      </c>
      <c r="F223" s="17">
        <v>1816.45</v>
      </c>
    </row>
    <row r="224" spans="1:11" x14ac:dyDescent="0.25">
      <c r="A224" s="52"/>
      <c r="B224" s="53"/>
      <c r="C224" s="57"/>
      <c r="D224" s="40" t="s">
        <v>61</v>
      </c>
      <c r="E224" s="16" t="s">
        <v>47</v>
      </c>
      <c r="F224" s="9">
        <v>1816.45</v>
      </c>
    </row>
    <row r="225" spans="1:9" x14ac:dyDescent="0.25">
      <c r="A225" s="52"/>
      <c r="B225" s="53"/>
      <c r="C225" s="57"/>
      <c r="D225" s="1"/>
      <c r="E225" s="5"/>
      <c r="F225" s="21">
        <f>SUM(F218:F224)</f>
        <v>15666.86</v>
      </c>
    </row>
    <row r="226" spans="1:9" x14ac:dyDescent="0.25">
      <c r="A226" s="52"/>
      <c r="B226" s="53"/>
      <c r="C226" s="57"/>
      <c r="D226" s="59" t="s">
        <v>7</v>
      </c>
      <c r="E226" s="59"/>
      <c r="F226" s="60"/>
    </row>
    <row r="227" spans="1:9" x14ac:dyDescent="0.25">
      <c r="A227" s="52"/>
      <c r="B227" s="53"/>
      <c r="C227" s="57"/>
      <c r="D227" s="65"/>
      <c r="E227" s="65"/>
      <c r="F227" s="66"/>
    </row>
    <row r="228" spans="1:9" x14ac:dyDescent="0.25">
      <c r="A228" s="52"/>
      <c r="B228" s="53"/>
      <c r="C228" s="57"/>
      <c r="D228" s="61"/>
      <c r="E228" s="61"/>
      <c r="F228" s="62"/>
    </row>
    <row r="229" spans="1:9" x14ac:dyDescent="0.25">
      <c r="A229" s="52"/>
      <c r="B229" s="53"/>
      <c r="C229" s="57"/>
      <c r="D229" s="35"/>
      <c r="E229" s="3"/>
      <c r="F229" s="3"/>
    </row>
    <row r="230" spans="1:9" x14ac:dyDescent="0.25">
      <c r="A230" s="52"/>
      <c r="B230" s="53"/>
      <c r="C230" s="57"/>
      <c r="D230" s="67" t="s">
        <v>8</v>
      </c>
      <c r="E230" s="67"/>
      <c r="F230" s="68"/>
    </row>
    <row r="231" spans="1:9" x14ac:dyDescent="0.25">
      <c r="A231" s="52"/>
      <c r="B231" s="53"/>
      <c r="C231" s="57"/>
      <c r="D231" s="35"/>
      <c r="E231" s="3"/>
      <c r="F231" s="3"/>
    </row>
    <row r="232" spans="1:9" x14ac:dyDescent="0.25">
      <c r="A232" s="52"/>
      <c r="B232" s="53"/>
      <c r="C232" s="57"/>
      <c r="D232" s="63" t="s">
        <v>9</v>
      </c>
      <c r="E232" s="63"/>
      <c r="F232" s="64"/>
    </row>
    <row r="233" spans="1:9" x14ac:dyDescent="0.25">
      <c r="A233" s="52"/>
      <c r="B233" s="53"/>
      <c r="C233" s="57"/>
      <c r="D233" s="63" t="s">
        <v>10</v>
      </c>
      <c r="E233" s="63"/>
      <c r="F233" s="64"/>
    </row>
    <row r="234" spans="1:9" x14ac:dyDescent="0.25">
      <c r="A234" s="52"/>
      <c r="B234" s="53"/>
      <c r="C234" s="57"/>
      <c r="D234" s="10" t="s">
        <v>11</v>
      </c>
      <c r="E234" s="10" t="s">
        <v>22</v>
      </c>
      <c r="F234" s="11">
        <f>G234/H234*I234</f>
        <v>15076.952999999998</v>
      </c>
      <c r="G234">
        <v>16752.169999999998</v>
      </c>
      <c r="H234">
        <v>100</v>
      </c>
      <c r="I234">
        <v>90</v>
      </c>
    </row>
    <row r="235" spans="1:9" x14ac:dyDescent="0.25">
      <c r="A235" s="52"/>
      <c r="B235" s="53"/>
      <c r="C235" s="57"/>
      <c r="D235" s="8" t="s">
        <v>12</v>
      </c>
      <c r="E235" s="10" t="s">
        <v>23</v>
      </c>
      <c r="F235" s="11"/>
    </row>
    <row r="236" spans="1:9" ht="23.25" x14ac:dyDescent="0.25">
      <c r="A236" s="52"/>
      <c r="B236" s="53"/>
      <c r="C236" s="57"/>
      <c r="D236" s="8" t="s">
        <v>13</v>
      </c>
      <c r="E236" s="10" t="s">
        <v>24</v>
      </c>
      <c r="F236" s="11">
        <f>G236/H234*I234</f>
        <v>935.8739999999998</v>
      </c>
      <c r="G236">
        <v>1039.8599999999999</v>
      </c>
    </row>
    <row r="237" spans="1:9" x14ac:dyDescent="0.25">
      <c r="A237" s="52"/>
      <c r="B237" s="53"/>
      <c r="C237" s="57"/>
      <c r="D237" s="10" t="s">
        <v>14</v>
      </c>
      <c r="E237" s="10" t="s">
        <v>24</v>
      </c>
      <c r="F237" s="11">
        <f>G237/H234*I234</f>
        <v>695.47500000000002</v>
      </c>
      <c r="G237">
        <v>772.75</v>
      </c>
    </row>
    <row r="238" spans="1:9" x14ac:dyDescent="0.25">
      <c r="A238" s="52"/>
      <c r="B238" s="53"/>
      <c r="C238" s="57"/>
      <c r="D238" s="19"/>
      <c r="E238" s="19"/>
      <c r="F238" s="20">
        <f>SUM(F234:F237)</f>
        <v>16708.301999999996</v>
      </c>
    </row>
    <row r="239" spans="1:9" ht="15" customHeight="1" x14ac:dyDescent="0.25">
      <c r="A239" s="52"/>
      <c r="B239" s="53"/>
      <c r="C239" s="57"/>
      <c r="D239" s="67" t="s">
        <v>15</v>
      </c>
      <c r="E239" s="67"/>
      <c r="F239" s="68"/>
    </row>
    <row r="240" spans="1:9" x14ac:dyDescent="0.25">
      <c r="A240" s="52"/>
      <c r="B240" s="53"/>
      <c r="C240" s="57"/>
      <c r="D240" s="36" t="s">
        <v>25</v>
      </c>
      <c r="E240" s="9" t="s">
        <v>34</v>
      </c>
      <c r="F240" s="14">
        <f>G240/H234*I234</f>
        <v>84.285000000000011</v>
      </c>
      <c r="G240" s="43">
        <v>93.65</v>
      </c>
    </row>
    <row r="241" spans="1:9" ht="45.75" x14ac:dyDescent="0.25">
      <c r="A241" s="52"/>
      <c r="B241" s="53"/>
      <c r="C241" s="57"/>
      <c r="D241" s="36" t="s">
        <v>26</v>
      </c>
      <c r="E241" s="9" t="s">
        <v>34</v>
      </c>
      <c r="F241" s="14">
        <f>G241/H234*I234</f>
        <v>37.53</v>
      </c>
      <c r="G241" s="42">
        <v>41.7</v>
      </c>
    </row>
    <row r="242" spans="1:9" ht="23.25" x14ac:dyDescent="0.25">
      <c r="A242" s="52"/>
      <c r="B242" s="53"/>
      <c r="C242" s="57"/>
      <c r="D242" s="36" t="s">
        <v>27</v>
      </c>
      <c r="E242" s="9" t="s">
        <v>34</v>
      </c>
      <c r="F242" s="12">
        <f>G242/H234*I234</f>
        <v>302.42915999999997</v>
      </c>
      <c r="G242" s="42">
        <v>336.0324</v>
      </c>
    </row>
    <row r="243" spans="1:9" ht="23.25" x14ac:dyDescent="0.25">
      <c r="A243" s="52"/>
      <c r="B243" s="53"/>
      <c r="C243" s="57"/>
      <c r="D243" s="36" t="s">
        <v>28</v>
      </c>
      <c r="E243" s="9" t="s">
        <v>34</v>
      </c>
      <c r="F243" s="12">
        <f>G243/H234*I234</f>
        <v>156.88422</v>
      </c>
      <c r="G243" s="42">
        <v>174.3158</v>
      </c>
    </row>
    <row r="244" spans="1:9" ht="102" x14ac:dyDescent="0.25">
      <c r="A244" s="52"/>
      <c r="B244" s="53"/>
      <c r="C244" s="57"/>
      <c r="D244" s="36" t="s">
        <v>29</v>
      </c>
      <c r="E244" s="9" t="s">
        <v>34</v>
      </c>
      <c r="F244" s="12">
        <f>G244/H234*I234</f>
        <v>111.46518</v>
      </c>
      <c r="G244" s="42">
        <v>123.8502</v>
      </c>
    </row>
    <row r="245" spans="1:9" ht="23.25" x14ac:dyDescent="0.25">
      <c r="A245" s="52"/>
      <c r="B245" s="53"/>
      <c r="C245" s="57"/>
      <c r="D245" s="36" t="s">
        <v>30</v>
      </c>
      <c r="E245" s="9" t="s">
        <v>34</v>
      </c>
      <c r="F245" s="12">
        <f>G245/H234*I234</f>
        <v>252.71100000000001</v>
      </c>
      <c r="G245" s="42">
        <v>280.79000000000002</v>
      </c>
    </row>
    <row r="246" spans="1:9" ht="45.75" x14ac:dyDescent="0.25">
      <c r="A246" s="52"/>
      <c r="B246" s="53"/>
      <c r="C246" s="57"/>
      <c r="D246" s="36" t="s">
        <v>31</v>
      </c>
      <c r="E246" s="9" t="s">
        <v>34</v>
      </c>
      <c r="F246" s="12">
        <f>G246/H234*I234</f>
        <v>0</v>
      </c>
      <c r="G246" s="42"/>
    </row>
    <row r="247" spans="1:9" ht="45.75" x14ac:dyDescent="0.25">
      <c r="A247" s="52"/>
      <c r="B247" s="53"/>
      <c r="C247" s="57"/>
      <c r="D247" s="36" t="s">
        <v>32</v>
      </c>
      <c r="E247" s="9" t="s">
        <v>34</v>
      </c>
      <c r="F247" s="12">
        <f>G247/H234*I234</f>
        <v>228.45554999999999</v>
      </c>
      <c r="G247" s="42">
        <v>253.83949999999999</v>
      </c>
    </row>
    <row r="248" spans="1:9" ht="79.5" x14ac:dyDescent="0.25">
      <c r="A248" s="52"/>
      <c r="B248" s="53"/>
      <c r="C248" s="57"/>
      <c r="D248" s="36" t="s">
        <v>33</v>
      </c>
      <c r="E248" s="9" t="s">
        <v>34</v>
      </c>
      <c r="F248" s="12">
        <f>G248/H234*I234</f>
        <v>6418.4525999999987</v>
      </c>
      <c r="G248" s="42">
        <v>7131.6139999999996</v>
      </c>
    </row>
    <row r="249" spans="1:9" x14ac:dyDescent="0.25">
      <c r="A249" s="52"/>
      <c r="B249" s="53"/>
      <c r="C249" s="57"/>
      <c r="D249" s="35"/>
      <c r="E249" s="3"/>
      <c r="F249" s="13">
        <f>F240+F241+F242+F243+F244+F245+F246+F247+F248</f>
        <v>7592.2127099999989</v>
      </c>
      <c r="G249">
        <f>G240+G241+G242+G243+G244+G245+G246+G247+G248</f>
        <v>8435.7919000000002</v>
      </c>
    </row>
    <row r="250" spans="1:9" ht="15" customHeight="1" x14ac:dyDescent="0.25">
      <c r="A250" s="52"/>
      <c r="B250" s="53"/>
      <c r="C250" s="57"/>
      <c r="D250" s="59" t="s">
        <v>16</v>
      </c>
      <c r="E250" s="59"/>
      <c r="F250" s="60"/>
    </row>
    <row r="251" spans="1:9" x14ac:dyDescent="0.25">
      <c r="A251" s="52"/>
      <c r="B251" s="53"/>
      <c r="C251" s="57"/>
      <c r="D251" s="61"/>
      <c r="E251" s="61"/>
      <c r="F251" s="62"/>
    </row>
    <row r="252" spans="1:9" ht="23.25" x14ac:dyDescent="0.25">
      <c r="A252" s="52"/>
      <c r="B252" s="53"/>
      <c r="C252" s="57"/>
      <c r="D252" s="8" t="s">
        <v>35</v>
      </c>
      <c r="E252" s="10" t="s">
        <v>34</v>
      </c>
      <c r="F252" s="11">
        <f>G252/H234*I234</f>
        <v>8.1348335999999986</v>
      </c>
      <c r="G252">
        <v>9.0387039999999992</v>
      </c>
      <c r="H252">
        <v>100</v>
      </c>
      <c r="I252">
        <v>90</v>
      </c>
    </row>
    <row r="253" spans="1:9" ht="23.25" x14ac:dyDescent="0.25">
      <c r="A253" s="52"/>
      <c r="B253" s="53"/>
      <c r="C253" s="57"/>
      <c r="D253" s="8" t="s">
        <v>36</v>
      </c>
      <c r="E253" s="10" t="s">
        <v>34</v>
      </c>
      <c r="F253" s="11">
        <f>G253/H252*I252</f>
        <v>34.870446000000001</v>
      </c>
      <c r="G253">
        <v>38.74494</v>
      </c>
    </row>
    <row r="254" spans="1:9" x14ac:dyDescent="0.25">
      <c r="A254" s="52"/>
      <c r="B254" s="53"/>
      <c r="C254" s="57"/>
      <c r="D254" s="35"/>
      <c r="E254" s="3"/>
      <c r="F254" s="13">
        <f>SUM(F252:F253)</f>
        <v>43.005279600000001</v>
      </c>
    </row>
    <row r="255" spans="1:9" x14ac:dyDescent="0.25">
      <c r="A255" s="52"/>
      <c r="B255" s="53"/>
      <c r="C255" s="57"/>
      <c r="D255" s="69" t="s">
        <v>17</v>
      </c>
      <c r="E255" s="69"/>
      <c r="F255" s="70"/>
    </row>
    <row r="256" spans="1:9" x14ac:dyDescent="0.25">
      <c r="A256" s="52"/>
      <c r="B256" s="53"/>
      <c r="C256" s="57"/>
      <c r="D256" s="71"/>
      <c r="E256" s="71"/>
      <c r="F256" s="72"/>
    </row>
    <row r="257" spans="1:9" ht="26.25" x14ac:dyDescent="0.25">
      <c r="A257" s="52"/>
      <c r="B257" s="53"/>
      <c r="C257" s="57"/>
      <c r="D257" s="28" t="s">
        <v>65</v>
      </c>
      <c r="E257" s="10" t="s">
        <v>34</v>
      </c>
      <c r="F257" s="29">
        <f>G257/H252*I252</f>
        <v>182.18637000000001</v>
      </c>
      <c r="G257">
        <v>202.42930000000001</v>
      </c>
    </row>
    <row r="258" spans="1:9" x14ac:dyDescent="0.25">
      <c r="A258" s="52"/>
      <c r="B258" s="53"/>
      <c r="C258" s="57"/>
      <c r="D258" s="26"/>
      <c r="E258" s="26"/>
      <c r="F258" s="27"/>
    </row>
    <row r="259" spans="1:9" x14ac:dyDescent="0.25">
      <c r="A259" s="52"/>
      <c r="B259" s="53"/>
      <c r="C259" s="57"/>
      <c r="D259" s="35"/>
      <c r="E259" s="3"/>
      <c r="F259" s="30">
        <f>F257</f>
        <v>182.18637000000001</v>
      </c>
    </row>
    <row r="260" spans="1:9" ht="15" customHeight="1" x14ac:dyDescent="0.25">
      <c r="A260" s="52"/>
      <c r="B260" s="53"/>
      <c r="C260" s="57"/>
      <c r="D260" s="63" t="s">
        <v>18</v>
      </c>
      <c r="E260" s="63"/>
      <c r="F260" s="64"/>
    </row>
    <row r="261" spans="1:9" x14ac:dyDescent="0.25">
      <c r="A261" s="52"/>
      <c r="B261" s="53"/>
      <c r="C261" s="57"/>
      <c r="D261" s="35"/>
      <c r="E261" s="3"/>
      <c r="F261" s="3"/>
    </row>
    <row r="262" spans="1:9" x14ac:dyDescent="0.25">
      <c r="A262" s="52"/>
      <c r="B262" s="53"/>
      <c r="C262" s="57"/>
      <c r="D262" s="59" t="s">
        <v>19</v>
      </c>
      <c r="E262" s="59"/>
      <c r="F262" s="60"/>
      <c r="I262">
        <v>90</v>
      </c>
    </row>
    <row r="263" spans="1:9" x14ac:dyDescent="0.25">
      <c r="A263" s="52"/>
      <c r="B263" s="53"/>
      <c r="C263" s="57"/>
      <c r="D263" s="61"/>
      <c r="E263" s="61"/>
      <c r="F263" s="62"/>
    </row>
    <row r="264" spans="1:9" x14ac:dyDescent="0.25">
      <c r="A264" s="52"/>
      <c r="B264" s="53"/>
      <c r="C264" s="57"/>
      <c r="D264" s="8" t="s">
        <v>37</v>
      </c>
      <c r="E264" s="10" t="s">
        <v>47</v>
      </c>
      <c r="F264" s="11">
        <f>G264/H264*I262</f>
        <v>1736.8109999999999</v>
      </c>
      <c r="G264" s="41">
        <v>1929.79</v>
      </c>
      <c r="H264">
        <v>100</v>
      </c>
      <c r="I264">
        <v>90</v>
      </c>
    </row>
    <row r="265" spans="1:9" x14ac:dyDescent="0.25">
      <c r="A265" s="52"/>
      <c r="B265" s="53"/>
      <c r="C265" s="57"/>
      <c r="D265" s="8" t="s">
        <v>38</v>
      </c>
      <c r="E265" s="10" t="s">
        <v>47</v>
      </c>
      <c r="F265" s="11">
        <f>G265/H264*I262</f>
        <v>204.35399999999998</v>
      </c>
      <c r="G265" s="41">
        <v>227.06</v>
      </c>
    </row>
    <row r="266" spans="1:9" ht="23.25" x14ac:dyDescent="0.25">
      <c r="A266" s="52"/>
      <c r="B266" s="53"/>
      <c r="C266" s="57"/>
      <c r="D266" s="8" t="s">
        <v>39</v>
      </c>
      <c r="E266" s="10" t="s">
        <v>47</v>
      </c>
      <c r="F266" s="11">
        <f>G266/H264*I262</f>
        <v>1286.9549999999999</v>
      </c>
      <c r="G266" s="41">
        <v>1429.95</v>
      </c>
    </row>
    <row r="267" spans="1:9" ht="45.75" x14ac:dyDescent="0.25">
      <c r="A267" s="52"/>
      <c r="B267" s="53"/>
      <c r="C267" s="57"/>
      <c r="D267" s="8" t="s">
        <v>40</v>
      </c>
      <c r="E267" s="10" t="s">
        <v>47</v>
      </c>
      <c r="F267" s="11">
        <f>G267/H264*I264</f>
        <v>1226.1059999999998</v>
      </c>
      <c r="G267" s="41">
        <v>1362.34</v>
      </c>
    </row>
    <row r="268" spans="1:9" ht="23.25" x14ac:dyDescent="0.25">
      <c r="A268" s="52"/>
      <c r="B268" s="53"/>
      <c r="C268" s="57"/>
      <c r="D268" s="8" t="s">
        <v>41</v>
      </c>
      <c r="E268" s="10" t="s">
        <v>47</v>
      </c>
      <c r="F268" s="11">
        <f>G268/H264*I264</f>
        <v>204.35399999999998</v>
      </c>
      <c r="G268" s="41">
        <v>227.06</v>
      </c>
    </row>
    <row r="269" spans="1:9" x14ac:dyDescent="0.25">
      <c r="A269" s="52"/>
      <c r="B269" s="53"/>
      <c r="C269" s="57"/>
      <c r="D269" s="8" t="s">
        <v>43</v>
      </c>
      <c r="E269" s="10" t="s">
        <v>47</v>
      </c>
      <c r="F269" s="11">
        <f>G269/H264*I264</f>
        <v>2452.203</v>
      </c>
      <c r="G269" s="41">
        <v>2724.67</v>
      </c>
    </row>
    <row r="270" spans="1:9" x14ac:dyDescent="0.25">
      <c r="A270" s="52"/>
      <c r="B270" s="53"/>
      <c r="C270" s="57"/>
      <c r="D270" s="8" t="s">
        <v>42</v>
      </c>
      <c r="E270" s="10" t="s">
        <v>47</v>
      </c>
      <c r="F270" s="11">
        <f>G270/H264*I264</f>
        <v>3269.61</v>
      </c>
      <c r="G270" s="41">
        <v>3632.9</v>
      </c>
    </row>
    <row r="271" spans="1:9" ht="23.25" x14ac:dyDescent="0.25">
      <c r="A271" s="52"/>
      <c r="B271" s="53"/>
      <c r="C271" s="57"/>
      <c r="D271" s="8" t="s">
        <v>44</v>
      </c>
      <c r="E271" s="10" t="s">
        <v>47</v>
      </c>
      <c r="F271" s="11">
        <f>G271/H264*I264</f>
        <v>817.39800000000002</v>
      </c>
      <c r="G271" s="41">
        <v>908.22</v>
      </c>
    </row>
    <row r="272" spans="1:9" x14ac:dyDescent="0.25">
      <c r="A272" s="52"/>
      <c r="B272" s="53"/>
      <c r="C272" s="57"/>
      <c r="D272" s="10" t="s">
        <v>45</v>
      </c>
      <c r="E272" s="10" t="s">
        <v>47</v>
      </c>
      <c r="F272" s="11">
        <f>G272/H264*I264</f>
        <v>613.05299999999988</v>
      </c>
      <c r="G272" s="41">
        <v>681.17</v>
      </c>
    </row>
    <row r="273" spans="1:9" x14ac:dyDescent="0.25">
      <c r="A273" s="52"/>
      <c r="B273" s="53"/>
      <c r="C273" s="57"/>
      <c r="D273" s="10" t="s">
        <v>46</v>
      </c>
      <c r="E273" s="10" t="s">
        <v>47</v>
      </c>
      <c r="F273" s="11">
        <f>G273/H264*I264</f>
        <v>817.39800000000002</v>
      </c>
      <c r="G273" s="41">
        <v>908.22</v>
      </c>
    </row>
    <row r="274" spans="1:9" x14ac:dyDescent="0.25">
      <c r="A274" s="52"/>
      <c r="B274" s="53"/>
      <c r="C274" s="57"/>
      <c r="D274" s="19"/>
      <c r="E274" s="19"/>
      <c r="F274" s="20">
        <f>SUM(F264:F273)</f>
        <v>12628.241999999998</v>
      </c>
      <c r="G274" s="31"/>
    </row>
    <row r="275" spans="1:9" x14ac:dyDescent="0.25">
      <c r="A275" s="52"/>
      <c r="B275" s="53"/>
      <c r="C275" s="57"/>
      <c r="D275" s="63" t="s">
        <v>20</v>
      </c>
      <c r="E275" s="63"/>
      <c r="F275" s="64"/>
    </row>
    <row r="276" spans="1:9" ht="45.75" x14ac:dyDescent="0.25">
      <c r="A276" s="52"/>
      <c r="B276" s="53"/>
      <c r="C276" s="57"/>
      <c r="D276" s="8" t="s">
        <v>48</v>
      </c>
      <c r="E276" s="10" t="s">
        <v>53</v>
      </c>
      <c r="F276" s="15">
        <f>G276/H276*I276</f>
        <v>671.23259999999993</v>
      </c>
      <c r="G276" s="42">
        <v>745.81399999999996</v>
      </c>
      <c r="H276">
        <v>100</v>
      </c>
      <c r="I276">
        <v>90</v>
      </c>
    </row>
    <row r="277" spans="1:9" ht="23.25" x14ac:dyDescent="0.25">
      <c r="A277" s="52"/>
      <c r="B277" s="53"/>
      <c r="C277" s="57"/>
      <c r="D277" s="8" t="s">
        <v>49</v>
      </c>
      <c r="E277" s="10" t="s">
        <v>53</v>
      </c>
      <c r="F277" s="15">
        <f>G277/H276*I276</f>
        <v>232.524</v>
      </c>
      <c r="G277" s="42">
        <v>258.36</v>
      </c>
    </row>
    <row r="278" spans="1:9" ht="23.25" x14ac:dyDescent="0.25">
      <c r="A278" s="52"/>
      <c r="B278" s="53"/>
      <c r="C278" s="57"/>
      <c r="D278" s="8" t="s">
        <v>68</v>
      </c>
      <c r="E278" s="10" t="s">
        <v>53</v>
      </c>
      <c r="F278" s="15">
        <f>G278/H276*I276</f>
        <v>32.292000000000002</v>
      </c>
      <c r="G278" s="42">
        <v>35.880000000000003</v>
      </c>
    </row>
    <row r="279" spans="1:9" x14ac:dyDescent="0.25">
      <c r="A279" s="52"/>
      <c r="B279" s="53"/>
      <c r="C279" s="57"/>
      <c r="D279" s="8" t="s">
        <v>50</v>
      </c>
      <c r="E279" s="10" t="s">
        <v>53</v>
      </c>
      <c r="F279" s="12">
        <f>G279/H276*I276</f>
        <v>3551.8229999999999</v>
      </c>
      <c r="G279" s="42">
        <v>3946.47</v>
      </c>
    </row>
    <row r="280" spans="1:9" ht="23.25" x14ac:dyDescent="0.25">
      <c r="A280" s="52"/>
      <c r="B280" s="53"/>
      <c r="C280" s="57"/>
      <c r="D280" s="8" t="s">
        <v>51</v>
      </c>
      <c r="E280" s="10" t="s">
        <v>53</v>
      </c>
      <c r="F280" s="12">
        <f>G280/H276*I276</f>
        <v>5.4665999999999997</v>
      </c>
      <c r="G280" s="42">
        <v>6.0739999999999998</v>
      </c>
    </row>
    <row r="281" spans="1:9" ht="23.25" x14ac:dyDescent="0.25">
      <c r="A281" s="52"/>
      <c r="B281" s="53"/>
      <c r="C281" s="57"/>
      <c r="D281" s="8" t="s">
        <v>52</v>
      </c>
      <c r="E281" s="10" t="s">
        <v>53</v>
      </c>
      <c r="F281" s="12">
        <f>G281/H276*I276</f>
        <v>136.6866</v>
      </c>
      <c r="G281" s="42">
        <v>151.874</v>
      </c>
    </row>
    <row r="282" spans="1:9" ht="23.25" x14ac:dyDescent="0.25">
      <c r="A282" s="52"/>
      <c r="B282" s="53"/>
      <c r="C282" s="57"/>
      <c r="D282" s="8" t="s">
        <v>67</v>
      </c>
      <c r="E282" s="10" t="s">
        <v>53</v>
      </c>
      <c r="F282" s="12">
        <f>G282/H276*I276</f>
        <v>36.442799999999998</v>
      </c>
      <c r="G282" s="42">
        <v>40.491999999999997</v>
      </c>
    </row>
    <row r="283" spans="1:9" x14ac:dyDescent="0.25">
      <c r="A283" s="52"/>
      <c r="B283" s="53"/>
      <c r="C283" s="57"/>
      <c r="D283" s="35"/>
      <c r="E283" s="3"/>
      <c r="F283" s="13">
        <f>F276+F277+F278+F279+F280+F281+F282</f>
        <v>4666.467599999999</v>
      </c>
    </row>
    <row r="284" spans="1:9" x14ac:dyDescent="0.25">
      <c r="A284" s="52"/>
      <c r="B284" s="53"/>
      <c r="C284" s="57"/>
      <c r="D284" s="3"/>
      <c r="E284" s="3"/>
      <c r="F284" s="3"/>
    </row>
    <row r="285" spans="1:9" x14ac:dyDescent="0.25">
      <c r="A285" s="54"/>
      <c r="B285" s="55"/>
      <c r="C285" s="58"/>
      <c r="D285" s="3"/>
      <c r="E285" s="3"/>
      <c r="F285" s="13">
        <f>F225+F238+F249+F254+F259+F283+F274</f>
        <v>57487.275959599996</v>
      </c>
      <c r="G285" s="45">
        <f>F285*K212</f>
        <v>1149745.5191919999</v>
      </c>
    </row>
    <row r="286" spans="1:9" x14ac:dyDescent="0.25">
      <c r="A286" s="34"/>
      <c r="B286" s="34"/>
      <c r="C286" s="32"/>
      <c r="D286" s="32"/>
      <c r="E286" s="32"/>
      <c r="F286" s="33"/>
    </row>
    <row r="287" spans="1:9" x14ac:dyDescent="0.25">
      <c r="A287" s="34"/>
      <c r="B287" s="34"/>
      <c r="C287" s="32"/>
      <c r="D287" s="32"/>
      <c r="E287" s="32"/>
      <c r="F287" s="33"/>
    </row>
    <row r="288" spans="1:9" x14ac:dyDescent="0.25">
      <c r="A288" s="34"/>
      <c r="B288" s="34"/>
      <c r="C288" s="32"/>
      <c r="D288" s="32"/>
      <c r="E288" s="32"/>
      <c r="F288" s="33"/>
    </row>
    <row r="289" spans="1:11" x14ac:dyDescent="0.25">
      <c r="A289">
        <v>5</v>
      </c>
    </row>
    <row r="290" spans="1:11" ht="60" x14ac:dyDescent="0.25">
      <c r="A290" s="73" t="s">
        <v>0</v>
      </c>
      <c r="B290" s="74"/>
      <c r="C290" s="6" t="s">
        <v>1</v>
      </c>
      <c r="D290" s="6" t="s">
        <v>2</v>
      </c>
      <c r="E290" s="6" t="s">
        <v>3</v>
      </c>
      <c r="F290" s="7" t="s">
        <v>4</v>
      </c>
      <c r="K290" s="48">
        <v>224</v>
      </c>
    </row>
    <row r="291" spans="1:11" x14ac:dyDescent="0.25">
      <c r="A291" s="75">
        <v>1</v>
      </c>
      <c r="B291" s="76"/>
      <c r="C291" s="4">
        <v>2</v>
      </c>
      <c r="D291" s="2">
        <v>3</v>
      </c>
      <c r="E291" s="3">
        <v>4</v>
      </c>
      <c r="F291" s="3">
        <v>5</v>
      </c>
    </row>
    <row r="292" spans="1:11" ht="15" customHeight="1" x14ac:dyDescent="0.25">
      <c r="A292" s="50" t="s">
        <v>54</v>
      </c>
      <c r="B292" s="51"/>
      <c r="C292" s="56" t="s">
        <v>73</v>
      </c>
      <c r="D292" s="59" t="s">
        <v>5</v>
      </c>
      <c r="E292" s="59"/>
      <c r="F292" s="60"/>
    </row>
    <row r="293" spans="1:11" x14ac:dyDescent="0.25">
      <c r="A293" s="52"/>
      <c r="B293" s="53"/>
      <c r="C293" s="57"/>
      <c r="D293" s="61"/>
      <c r="E293" s="61"/>
      <c r="F293" s="62"/>
    </row>
    <row r="294" spans="1:11" x14ac:dyDescent="0.25">
      <c r="A294" s="52"/>
      <c r="B294" s="53"/>
      <c r="C294" s="57"/>
      <c r="D294" s="59" t="s">
        <v>6</v>
      </c>
      <c r="E294" s="59"/>
      <c r="F294" s="60"/>
    </row>
    <row r="295" spans="1:11" x14ac:dyDescent="0.25">
      <c r="A295" s="52"/>
      <c r="B295" s="53"/>
      <c r="C295" s="57"/>
      <c r="D295" s="61"/>
      <c r="E295" s="61"/>
      <c r="F295" s="62"/>
      <c r="H295">
        <v>247</v>
      </c>
      <c r="I295">
        <v>227</v>
      </c>
    </row>
    <row r="296" spans="1:11" ht="23.25" x14ac:dyDescent="0.25">
      <c r="A296" s="52"/>
      <c r="B296" s="53"/>
      <c r="C296" s="57"/>
      <c r="D296" s="37" t="s">
        <v>55</v>
      </c>
      <c r="E296" s="16" t="s">
        <v>47</v>
      </c>
      <c r="F296" s="17">
        <v>8174.02</v>
      </c>
      <c r="G296">
        <v>13233.7</v>
      </c>
    </row>
    <row r="297" spans="1:11" ht="23.25" x14ac:dyDescent="0.25">
      <c r="A297" s="52"/>
      <c r="B297" s="53"/>
      <c r="C297" s="57"/>
      <c r="D297" s="37" t="s">
        <v>56</v>
      </c>
      <c r="E297" s="16" t="s">
        <v>47</v>
      </c>
      <c r="F297" s="17">
        <v>1135.28</v>
      </c>
      <c r="G297">
        <v>754.63</v>
      </c>
    </row>
    <row r="298" spans="1:11" x14ac:dyDescent="0.25">
      <c r="A298" s="52"/>
      <c r="B298" s="53"/>
      <c r="C298" s="57"/>
      <c r="D298" s="37" t="s">
        <v>57</v>
      </c>
      <c r="E298" s="16" t="s">
        <v>47</v>
      </c>
      <c r="F298" s="17">
        <v>908.22</v>
      </c>
      <c r="G298">
        <v>603.71</v>
      </c>
    </row>
    <row r="299" spans="1:11" x14ac:dyDescent="0.25">
      <c r="A299" s="52"/>
      <c r="B299" s="53"/>
      <c r="C299" s="57"/>
      <c r="D299" s="37" t="s">
        <v>58</v>
      </c>
      <c r="E299" s="16" t="s">
        <v>47</v>
      </c>
      <c r="F299" s="17">
        <v>908.22</v>
      </c>
    </row>
    <row r="300" spans="1:11" x14ac:dyDescent="0.25">
      <c r="A300" s="52"/>
      <c r="B300" s="53"/>
      <c r="C300" s="57"/>
      <c r="D300" s="37" t="s">
        <v>59</v>
      </c>
      <c r="E300" s="16" t="s">
        <v>47</v>
      </c>
      <c r="F300" s="17">
        <v>908.22</v>
      </c>
    </row>
    <row r="301" spans="1:11" x14ac:dyDescent="0.25">
      <c r="A301" s="52"/>
      <c r="B301" s="53"/>
      <c r="C301" s="57"/>
      <c r="D301" s="37" t="s">
        <v>60</v>
      </c>
      <c r="E301" s="16" t="s">
        <v>47</v>
      </c>
      <c r="F301" s="17">
        <v>1816.45</v>
      </c>
    </row>
    <row r="302" spans="1:11" x14ac:dyDescent="0.25">
      <c r="A302" s="52"/>
      <c r="B302" s="53"/>
      <c r="C302" s="57"/>
      <c r="D302" s="40" t="s">
        <v>61</v>
      </c>
      <c r="E302" s="16" t="s">
        <v>47</v>
      </c>
      <c r="F302" s="9">
        <v>1816.45</v>
      </c>
    </row>
    <row r="303" spans="1:11" x14ac:dyDescent="0.25">
      <c r="A303" s="52"/>
      <c r="B303" s="53"/>
      <c r="C303" s="57"/>
      <c r="D303" s="1"/>
      <c r="E303" s="5"/>
      <c r="F303" s="21">
        <f>F296+F297+F298+F299+F300+F301+F302</f>
        <v>15666.86</v>
      </c>
    </row>
    <row r="304" spans="1:11" x14ac:dyDescent="0.25">
      <c r="A304" s="52"/>
      <c r="B304" s="53"/>
      <c r="C304" s="57"/>
      <c r="D304" s="59" t="s">
        <v>7</v>
      </c>
      <c r="E304" s="59"/>
      <c r="F304" s="60"/>
    </row>
    <row r="305" spans="1:9" x14ac:dyDescent="0.25">
      <c r="A305" s="52"/>
      <c r="B305" s="53"/>
      <c r="C305" s="57"/>
      <c r="D305" s="65"/>
      <c r="E305" s="65"/>
      <c r="F305" s="66"/>
    </row>
    <row r="306" spans="1:9" x14ac:dyDescent="0.25">
      <c r="A306" s="52"/>
      <c r="B306" s="53"/>
      <c r="C306" s="57"/>
      <c r="D306" s="61"/>
      <c r="E306" s="61"/>
      <c r="F306" s="62"/>
    </row>
    <row r="307" spans="1:9" x14ac:dyDescent="0.25">
      <c r="A307" s="52"/>
      <c r="B307" s="53"/>
      <c r="C307" s="57"/>
      <c r="D307" s="35"/>
      <c r="E307" s="3"/>
      <c r="F307" s="3"/>
    </row>
    <row r="308" spans="1:9" x14ac:dyDescent="0.25">
      <c r="A308" s="52"/>
      <c r="B308" s="53"/>
      <c r="C308" s="57"/>
      <c r="D308" s="67" t="s">
        <v>8</v>
      </c>
      <c r="E308" s="67"/>
      <c r="F308" s="68"/>
    </row>
    <row r="309" spans="1:9" x14ac:dyDescent="0.25">
      <c r="A309" s="52"/>
      <c r="B309" s="53"/>
      <c r="C309" s="57"/>
      <c r="D309" s="35"/>
      <c r="E309" s="3"/>
      <c r="F309" s="3"/>
    </row>
    <row r="310" spans="1:9" x14ac:dyDescent="0.25">
      <c r="A310" s="52"/>
      <c r="B310" s="53"/>
      <c r="C310" s="57"/>
      <c r="D310" s="63" t="s">
        <v>9</v>
      </c>
      <c r="E310" s="63"/>
      <c r="F310" s="64"/>
    </row>
    <row r="311" spans="1:9" x14ac:dyDescent="0.25">
      <c r="A311" s="52"/>
      <c r="B311" s="53"/>
      <c r="C311" s="57"/>
      <c r="D311" s="63" t="s">
        <v>10</v>
      </c>
      <c r="E311" s="63"/>
      <c r="F311" s="64"/>
    </row>
    <row r="312" spans="1:9" x14ac:dyDescent="0.25">
      <c r="A312" s="52"/>
      <c r="B312" s="53"/>
      <c r="C312" s="57"/>
      <c r="D312" s="10" t="s">
        <v>11</v>
      </c>
      <c r="E312" s="10" t="s">
        <v>22</v>
      </c>
      <c r="F312" s="11">
        <f>G312/H312*I312</f>
        <v>15076.952999999998</v>
      </c>
      <c r="G312">
        <v>16752.169999999998</v>
      </c>
      <c r="H312">
        <v>100</v>
      </c>
      <c r="I312">
        <v>90</v>
      </c>
    </row>
    <row r="313" spans="1:9" x14ac:dyDescent="0.25">
      <c r="A313" s="52"/>
      <c r="B313" s="53"/>
      <c r="C313" s="57"/>
      <c r="D313" s="8" t="s">
        <v>12</v>
      </c>
      <c r="E313" s="10" t="s">
        <v>23</v>
      </c>
      <c r="F313" s="11"/>
    </row>
    <row r="314" spans="1:9" ht="23.25" x14ac:dyDescent="0.25">
      <c r="A314" s="52"/>
      <c r="B314" s="53"/>
      <c r="C314" s="57"/>
      <c r="D314" s="8" t="s">
        <v>13</v>
      </c>
      <c r="E314" s="10" t="s">
        <v>24</v>
      </c>
      <c r="F314" s="11">
        <f>G314/H312*I312</f>
        <v>935.8739999999998</v>
      </c>
      <c r="G314">
        <v>1039.8599999999999</v>
      </c>
    </row>
    <row r="315" spans="1:9" x14ac:dyDescent="0.25">
      <c r="A315" s="52"/>
      <c r="B315" s="53"/>
      <c r="C315" s="57"/>
      <c r="D315" s="10" t="s">
        <v>14</v>
      </c>
      <c r="E315" s="10" t="s">
        <v>24</v>
      </c>
      <c r="F315" s="11">
        <f>G315/H312*I312</f>
        <v>695.47500000000002</v>
      </c>
      <c r="G315">
        <v>772.75</v>
      </c>
    </row>
    <row r="316" spans="1:9" x14ac:dyDescent="0.25">
      <c r="A316" s="52"/>
      <c r="B316" s="53"/>
      <c r="C316" s="57"/>
      <c r="D316" s="19"/>
      <c r="E316" s="19"/>
      <c r="F316" s="20">
        <f>SUM(F312:F315)</f>
        <v>16708.301999999996</v>
      </c>
    </row>
    <row r="317" spans="1:9" ht="15" customHeight="1" x14ac:dyDescent="0.25">
      <c r="A317" s="52"/>
      <c r="B317" s="53"/>
      <c r="C317" s="57"/>
      <c r="D317" s="67" t="s">
        <v>15</v>
      </c>
      <c r="E317" s="67"/>
      <c r="F317" s="68"/>
    </row>
    <row r="318" spans="1:9" x14ac:dyDescent="0.25">
      <c r="A318" s="52"/>
      <c r="B318" s="53"/>
      <c r="C318" s="57"/>
      <c r="D318" s="36" t="s">
        <v>25</v>
      </c>
      <c r="E318" s="9" t="s">
        <v>34</v>
      </c>
      <c r="F318" s="14">
        <f>G318/H312*I312</f>
        <v>84.285000000000011</v>
      </c>
      <c r="G318" s="43">
        <v>93.65</v>
      </c>
    </row>
    <row r="319" spans="1:9" ht="45.75" x14ac:dyDescent="0.25">
      <c r="A319" s="52"/>
      <c r="B319" s="53"/>
      <c r="C319" s="57"/>
      <c r="D319" s="36" t="s">
        <v>26</v>
      </c>
      <c r="E319" s="9" t="s">
        <v>34</v>
      </c>
      <c r="F319" s="14">
        <f>G319/H312*I312</f>
        <v>37.53</v>
      </c>
      <c r="G319" s="42">
        <v>41.7</v>
      </c>
    </row>
    <row r="320" spans="1:9" ht="23.25" x14ac:dyDescent="0.25">
      <c r="A320" s="52"/>
      <c r="B320" s="53"/>
      <c r="C320" s="57"/>
      <c r="D320" s="36" t="s">
        <v>27</v>
      </c>
      <c r="E320" s="9" t="s">
        <v>34</v>
      </c>
      <c r="F320" s="12">
        <f>G320/H312*I312</f>
        <v>302.42915999999997</v>
      </c>
      <c r="G320" s="42">
        <v>336.0324</v>
      </c>
    </row>
    <row r="321" spans="1:9" ht="23.25" x14ac:dyDescent="0.25">
      <c r="A321" s="52"/>
      <c r="B321" s="53"/>
      <c r="C321" s="57"/>
      <c r="D321" s="36" t="s">
        <v>28</v>
      </c>
      <c r="E321" s="9" t="s">
        <v>34</v>
      </c>
      <c r="F321" s="12">
        <f>G321/H312*I312</f>
        <v>156.88422</v>
      </c>
      <c r="G321" s="42">
        <v>174.3158</v>
      </c>
    </row>
    <row r="322" spans="1:9" ht="102" x14ac:dyDescent="0.25">
      <c r="A322" s="52"/>
      <c r="B322" s="53"/>
      <c r="C322" s="57"/>
      <c r="D322" s="36" t="s">
        <v>29</v>
      </c>
      <c r="E322" s="9" t="s">
        <v>34</v>
      </c>
      <c r="F322" s="12">
        <f>G322/H312*I312</f>
        <v>111.46518</v>
      </c>
      <c r="G322" s="42">
        <v>123.8502</v>
      </c>
    </row>
    <row r="323" spans="1:9" ht="23.25" x14ac:dyDescent="0.25">
      <c r="A323" s="52"/>
      <c r="B323" s="53"/>
      <c r="C323" s="57"/>
      <c r="D323" s="36" t="s">
        <v>30</v>
      </c>
      <c r="E323" s="9" t="s">
        <v>34</v>
      </c>
      <c r="F323" s="12">
        <f>G323/H312*I312</f>
        <v>252.71100000000001</v>
      </c>
      <c r="G323" s="42">
        <v>280.79000000000002</v>
      </c>
    </row>
    <row r="324" spans="1:9" ht="45.75" x14ac:dyDescent="0.25">
      <c r="A324" s="52"/>
      <c r="B324" s="53"/>
      <c r="C324" s="57"/>
      <c r="D324" s="36" t="s">
        <v>31</v>
      </c>
      <c r="E324" s="9" t="s">
        <v>34</v>
      </c>
      <c r="F324" s="12">
        <f>G324/H312*I312</f>
        <v>0</v>
      </c>
      <c r="G324" s="42"/>
    </row>
    <row r="325" spans="1:9" ht="45.75" x14ac:dyDescent="0.25">
      <c r="A325" s="52"/>
      <c r="B325" s="53"/>
      <c r="C325" s="57"/>
      <c r="D325" s="36" t="s">
        <v>32</v>
      </c>
      <c r="E325" s="9" t="s">
        <v>34</v>
      </c>
      <c r="F325" s="12">
        <f>G325/H312*I312</f>
        <v>228.45554999999999</v>
      </c>
      <c r="G325" s="42">
        <v>253.83949999999999</v>
      </c>
    </row>
    <row r="326" spans="1:9" ht="79.5" x14ac:dyDescent="0.25">
      <c r="A326" s="52"/>
      <c r="B326" s="53"/>
      <c r="C326" s="57"/>
      <c r="D326" s="36" t="s">
        <v>33</v>
      </c>
      <c r="E326" s="9" t="s">
        <v>34</v>
      </c>
      <c r="F326" s="12">
        <f>G326/H312*I312</f>
        <v>6418.4525999999987</v>
      </c>
      <c r="G326" s="42">
        <v>7131.6139999999996</v>
      </c>
    </row>
    <row r="327" spans="1:9" x14ac:dyDescent="0.25">
      <c r="A327" s="52"/>
      <c r="B327" s="53"/>
      <c r="C327" s="57"/>
      <c r="D327" s="35"/>
      <c r="E327" s="3"/>
      <c r="F327" s="13">
        <f>F318+F319+F320+F321+F322+F323+F324+F325+F326</f>
        <v>7592.2127099999989</v>
      </c>
      <c r="G327">
        <f>G318+G319+G320+G321+G322+G323+G324+G325+G326</f>
        <v>8435.7919000000002</v>
      </c>
    </row>
    <row r="328" spans="1:9" ht="15" customHeight="1" x14ac:dyDescent="0.25">
      <c r="A328" s="52"/>
      <c r="B328" s="53"/>
      <c r="C328" s="57"/>
      <c r="D328" s="59" t="s">
        <v>16</v>
      </c>
      <c r="E328" s="59"/>
      <c r="F328" s="60"/>
    </row>
    <row r="329" spans="1:9" x14ac:dyDescent="0.25">
      <c r="A329" s="52"/>
      <c r="B329" s="53"/>
      <c r="C329" s="57"/>
      <c r="D329" s="61"/>
      <c r="E329" s="61"/>
      <c r="F329" s="62"/>
    </row>
    <row r="330" spans="1:9" ht="23.25" x14ac:dyDescent="0.25">
      <c r="A330" s="52"/>
      <c r="B330" s="53"/>
      <c r="C330" s="57"/>
      <c r="D330" s="8" t="s">
        <v>35</v>
      </c>
      <c r="E330" s="10" t="s">
        <v>34</v>
      </c>
      <c r="F330" s="11">
        <f>G330/H312*I312</f>
        <v>8.1348335999999986</v>
      </c>
      <c r="G330">
        <v>9.0387039999999992</v>
      </c>
      <c r="H330">
        <v>100</v>
      </c>
      <c r="I330">
        <v>90</v>
      </c>
    </row>
    <row r="331" spans="1:9" ht="23.25" x14ac:dyDescent="0.25">
      <c r="A331" s="52"/>
      <c r="B331" s="53"/>
      <c r="C331" s="57"/>
      <c r="D331" s="8" t="s">
        <v>36</v>
      </c>
      <c r="E331" s="10" t="s">
        <v>34</v>
      </c>
      <c r="F331" s="11">
        <f>G331/H330*I330</f>
        <v>34.870446000000001</v>
      </c>
      <c r="G331">
        <v>38.74494</v>
      </c>
    </row>
    <row r="332" spans="1:9" x14ac:dyDescent="0.25">
      <c r="A332" s="52"/>
      <c r="B332" s="53"/>
      <c r="C332" s="57"/>
      <c r="D332" s="35"/>
      <c r="E332" s="3"/>
      <c r="F332" s="13">
        <f>SUM(F330:F331)</f>
        <v>43.005279600000001</v>
      </c>
    </row>
    <row r="333" spans="1:9" x14ac:dyDescent="0.25">
      <c r="A333" s="52"/>
      <c r="B333" s="53"/>
      <c r="C333" s="57"/>
      <c r="D333" s="69" t="s">
        <v>17</v>
      </c>
      <c r="E333" s="69"/>
      <c r="F333" s="70"/>
    </row>
    <row r="334" spans="1:9" x14ac:dyDescent="0.25">
      <c r="A334" s="52"/>
      <c r="B334" s="53"/>
      <c r="C334" s="57"/>
      <c r="D334" s="71"/>
      <c r="E334" s="71"/>
      <c r="F334" s="72"/>
    </row>
    <row r="335" spans="1:9" ht="26.25" x14ac:dyDescent="0.25">
      <c r="A335" s="52"/>
      <c r="B335" s="53"/>
      <c r="C335" s="57"/>
      <c r="D335" s="28" t="s">
        <v>65</v>
      </c>
      <c r="E335" s="10" t="s">
        <v>34</v>
      </c>
      <c r="F335" s="29">
        <f>G335/H330*I330</f>
        <v>182.18637000000001</v>
      </c>
      <c r="G335">
        <v>202.42930000000001</v>
      </c>
    </row>
    <row r="336" spans="1:9" x14ac:dyDescent="0.25">
      <c r="A336" s="52"/>
      <c r="B336" s="53"/>
      <c r="C336" s="57"/>
      <c r="D336" s="26"/>
      <c r="E336" s="26"/>
      <c r="F336" s="27"/>
    </row>
    <row r="337" spans="1:9" x14ac:dyDescent="0.25">
      <c r="A337" s="52"/>
      <c r="B337" s="53"/>
      <c r="C337" s="57"/>
      <c r="D337" s="35"/>
      <c r="E337" s="3"/>
      <c r="F337" s="30">
        <f>F335</f>
        <v>182.18637000000001</v>
      </c>
    </row>
    <row r="338" spans="1:9" ht="15" customHeight="1" x14ac:dyDescent="0.25">
      <c r="A338" s="52"/>
      <c r="B338" s="53"/>
      <c r="C338" s="57"/>
      <c r="D338" s="63" t="s">
        <v>18</v>
      </c>
      <c r="E338" s="63"/>
      <c r="F338" s="64"/>
    </row>
    <row r="339" spans="1:9" x14ac:dyDescent="0.25">
      <c r="A339" s="52"/>
      <c r="B339" s="53"/>
      <c r="C339" s="57"/>
      <c r="D339" s="35"/>
      <c r="E339" s="3"/>
      <c r="F339" s="3"/>
    </row>
    <row r="340" spans="1:9" x14ac:dyDescent="0.25">
      <c r="A340" s="52"/>
      <c r="B340" s="53"/>
      <c r="C340" s="57"/>
      <c r="D340" s="59" t="s">
        <v>19</v>
      </c>
      <c r="E340" s="59"/>
      <c r="F340" s="60"/>
    </row>
    <row r="341" spans="1:9" x14ac:dyDescent="0.25">
      <c r="A341" s="52"/>
      <c r="B341" s="53"/>
      <c r="C341" s="57"/>
      <c r="D341" s="61"/>
      <c r="E341" s="61"/>
      <c r="F341" s="62"/>
    </row>
    <row r="342" spans="1:9" x14ac:dyDescent="0.25">
      <c r="A342" s="52"/>
      <c r="B342" s="53"/>
      <c r="C342" s="57"/>
      <c r="D342" s="8" t="s">
        <v>37</v>
      </c>
      <c r="E342" s="10" t="s">
        <v>47</v>
      </c>
      <c r="F342" s="11">
        <f>G342/H342*I342</f>
        <v>1736.8109999999999</v>
      </c>
      <c r="G342" s="41">
        <v>1929.79</v>
      </c>
      <c r="H342">
        <v>100</v>
      </c>
      <c r="I342">
        <v>90</v>
      </c>
    </row>
    <row r="343" spans="1:9" x14ac:dyDescent="0.25">
      <c r="A343" s="52"/>
      <c r="B343" s="53"/>
      <c r="C343" s="57"/>
      <c r="D343" s="8" t="s">
        <v>38</v>
      </c>
      <c r="E343" s="10" t="s">
        <v>47</v>
      </c>
      <c r="F343" s="11">
        <f>G343/H342*I342</f>
        <v>204.35399999999998</v>
      </c>
      <c r="G343" s="41">
        <v>227.06</v>
      </c>
    </row>
    <row r="344" spans="1:9" ht="23.25" x14ac:dyDescent="0.25">
      <c r="A344" s="52"/>
      <c r="B344" s="53"/>
      <c r="C344" s="57"/>
      <c r="D344" s="8" t="s">
        <v>39</v>
      </c>
      <c r="E344" s="10" t="s">
        <v>47</v>
      </c>
      <c r="F344" s="11">
        <f>G344/H342*I342</f>
        <v>1286.9549999999999</v>
      </c>
      <c r="G344" s="41">
        <v>1429.95</v>
      </c>
    </row>
    <row r="345" spans="1:9" ht="45.75" x14ac:dyDescent="0.25">
      <c r="A345" s="52"/>
      <c r="B345" s="53"/>
      <c r="C345" s="57"/>
      <c r="D345" s="8" t="s">
        <v>40</v>
      </c>
      <c r="E345" s="10" t="s">
        <v>47</v>
      </c>
      <c r="F345" s="11">
        <f>G345/H342*I342</f>
        <v>1226.1059999999998</v>
      </c>
      <c r="G345" s="41">
        <v>1362.34</v>
      </c>
    </row>
    <row r="346" spans="1:9" ht="23.25" x14ac:dyDescent="0.25">
      <c r="A346" s="52"/>
      <c r="B346" s="53"/>
      <c r="C346" s="57"/>
      <c r="D346" s="8" t="s">
        <v>41</v>
      </c>
      <c r="E346" s="10" t="s">
        <v>47</v>
      </c>
      <c r="F346" s="11">
        <f>G346/H342*I342</f>
        <v>204.35399999999998</v>
      </c>
      <c r="G346" s="41">
        <v>227.06</v>
      </c>
    </row>
    <row r="347" spans="1:9" x14ac:dyDescent="0.25">
      <c r="A347" s="52"/>
      <c r="B347" s="53"/>
      <c r="C347" s="57"/>
      <c r="D347" s="8" t="s">
        <v>43</v>
      </c>
      <c r="E347" s="10" t="s">
        <v>47</v>
      </c>
      <c r="F347" s="11">
        <f>G347/H342*I342</f>
        <v>2452.203</v>
      </c>
      <c r="G347" s="41">
        <v>2724.67</v>
      </c>
    </row>
    <row r="348" spans="1:9" x14ac:dyDescent="0.25">
      <c r="A348" s="52"/>
      <c r="B348" s="53"/>
      <c r="C348" s="57"/>
      <c r="D348" s="8" t="s">
        <v>42</v>
      </c>
      <c r="E348" s="10" t="s">
        <v>47</v>
      </c>
      <c r="F348" s="11">
        <f>G348/H342*I342</f>
        <v>3269.61</v>
      </c>
      <c r="G348" s="41">
        <v>3632.9</v>
      </c>
    </row>
    <row r="349" spans="1:9" ht="23.25" x14ac:dyDescent="0.25">
      <c r="A349" s="52"/>
      <c r="B349" s="53"/>
      <c r="C349" s="57"/>
      <c r="D349" s="8" t="s">
        <v>44</v>
      </c>
      <c r="E349" s="10" t="s">
        <v>47</v>
      </c>
      <c r="F349" s="11">
        <f>G349/H342*I342</f>
        <v>817.39800000000002</v>
      </c>
      <c r="G349" s="41">
        <v>908.22</v>
      </c>
    </row>
    <row r="350" spans="1:9" x14ac:dyDescent="0.25">
      <c r="A350" s="52"/>
      <c r="B350" s="53"/>
      <c r="C350" s="57"/>
      <c r="D350" s="10" t="s">
        <v>45</v>
      </c>
      <c r="E350" s="10" t="s">
        <v>47</v>
      </c>
      <c r="F350" s="11">
        <f>G350/H342*I342</f>
        <v>613.05299999999988</v>
      </c>
      <c r="G350" s="41">
        <v>681.17</v>
      </c>
    </row>
    <row r="351" spans="1:9" x14ac:dyDescent="0.25">
      <c r="A351" s="52"/>
      <c r="B351" s="53"/>
      <c r="C351" s="57"/>
      <c r="D351" s="10" t="s">
        <v>46</v>
      </c>
      <c r="E351" s="10" t="s">
        <v>47</v>
      </c>
      <c r="F351" s="11">
        <f>G351/H342*I342</f>
        <v>817.39800000000002</v>
      </c>
      <c r="G351" s="41">
        <v>908.22</v>
      </c>
    </row>
    <row r="352" spans="1:9" x14ac:dyDescent="0.25">
      <c r="A352" s="52"/>
      <c r="B352" s="53"/>
      <c r="C352" s="57"/>
      <c r="D352" s="19"/>
      <c r="E352" s="19"/>
      <c r="F352" s="20">
        <f>SUM(F342:F351)</f>
        <v>12628.241999999998</v>
      </c>
      <c r="G352" s="31"/>
    </row>
    <row r="353" spans="1:11" x14ac:dyDescent="0.25">
      <c r="A353" s="52"/>
      <c r="B353" s="53"/>
      <c r="C353" s="57"/>
      <c r="D353" s="63" t="s">
        <v>20</v>
      </c>
      <c r="E353" s="63"/>
      <c r="F353" s="64"/>
    </row>
    <row r="354" spans="1:11" ht="45.75" x14ac:dyDescent="0.25">
      <c r="A354" s="52"/>
      <c r="B354" s="53"/>
      <c r="C354" s="57"/>
      <c r="D354" s="8" t="s">
        <v>48</v>
      </c>
      <c r="E354" s="10" t="s">
        <v>53</v>
      </c>
      <c r="F354" s="15">
        <f>G354/H354*I354</f>
        <v>671.2327782000001</v>
      </c>
      <c r="G354" s="42">
        <v>745.81419800000003</v>
      </c>
      <c r="H354">
        <v>100</v>
      </c>
      <c r="I354">
        <v>90</v>
      </c>
    </row>
    <row r="355" spans="1:11" ht="23.25" x14ac:dyDescent="0.25">
      <c r="A355" s="52"/>
      <c r="B355" s="53"/>
      <c r="C355" s="57"/>
      <c r="D355" s="8" t="s">
        <v>49</v>
      </c>
      <c r="E355" s="10" t="s">
        <v>53</v>
      </c>
      <c r="F355" s="15">
        <f>G355/H354*I354</f>
        <v>232.524</v>
      </c>
      <c r="G355" s="42">
        <v>258.36</v>
      </c>
    </row>
    <row r="356" spans="1:11" ht="23.25" x14ac:dyDescent="0.25">
      <c r="A356" s="52"/>
      <c r="B356" s="53"/>
      <c r="C356" s="57"/>
      <c r="D356" s="8" t="s">
        <v>68</v>
      </c>
      <c r="E356" s="10" t="s">
        <v>53</v>
      </c>
      <c r="F356" s="15">
        <f>G356/H354*I354</f>
        <v>32.292000000000002</v>
      </c>
      <c r="G356" s="42">
        <v>35.880000000000003</v>
      </c>
    </row>
    <row r="357" spans="1:11" x14ac:dyDescent="0.25">
      <c r="A357" s="52"/>
      <c r="B357" s="53"/>
      <c r="C357" s="57"/>
      <c r="D357" s="8" t="s">
        <v>50</v>
      </c>
      <c r="E357" s="10" t="s">
        <v>53</v>
      </c>
      <c r="F357" s="12">
        <f>G357/H354*I354</f>
        <v>3551.8229999999999</v>
      </c>
      <c r="G357" s="42">
        <v>3946.47</v>
      </c>
    </row>
    <row r="358" spans="1:11" ht="23.25" x14ac:dyDescent="0.25">
      <c r="A358" s="52"/>
      <c r="B358" s="53"/>
      <c r="C358" s="57"/>
      <c r="D358" s="8" t="s">
        <v>51</v>
      </c>
      <c r="E358" s="10" t="s">
        <v>53</v>
      </c>
      <c r="F358" s="12">
        <f>G358/H354*I354</f>
        <v>5.4665999999999997</v>
      </c>
      <c r="G358" s="42">
        <v>6.0739999999999998</v>
      </c>
    </row>
    <row r="359" spans="1:11" ht="23.25" x14ac:dyDescent="0.25">
      <c r="A359" s="52"/>
      <c r="B359" s="53"/>
      <c r="C359" s="57"/>
      <c r="D359" s="8" t="s">
        <v>52</v>
      </c>
      <c r="E359" s="10" t="s">
        <v>53</v>
      </c>
      <c r="F359" s="12">
        <f>G359/H354*I354</f>
        <v>136.6866</v>
      </c>
      <c r="G359" s="42">
        <v>151.874</v>
      </c>
    </row>
    <row r="360" spans="1:11" ht="23.25" x14ac:dyDescent="0.25">
      <c r="A360" s="52"/>
      <c r="B360" s="53"/>
      <c r="C360" s="57"/>
      <c r="D360" s="8" t="s">
        <v>67</v>
      </c>
      <c r="E360" s="10" t="s">
        <v>53</v>
      </c>
      <c r="F360" s="12">
        <f>G360/H354*I354</f>
        <v>36.442799999999998</v>
      </c>
      <c r="G360" s="42">
        <v>40.491999999999997</v>
      </c>
    </row>
    <row r="361" spans="1:11" x14ac:dyDescent="0.25">
      <c r="A361" s="52"/>
      <c r="B361" s="53"/>
      <c r="C361" s="57"/>
      <c r="D361" s="35"/>
      <c r="E361" s="3"/>
      <c r="F361" s="13">
        <f>F354+F355+F356+F357+F358+F359+F360</f>
        <v>4666.4677781999999</v>
      </c>
    </row>
    <row r="362" spans="1:11" x14ac:dyDescent="0.25">
      <c r="A362" s="54"/>
      <c r="B362" s="55"/>
      <c r="C362" s="58"/>
      <c r="D362" s="3"/>
      <c r="E362" s="3"/>
      <c r="F362" s="38">
        <f>F303+F316+F327+F332+F352+F361+F337</f>
        <v>57487.2761378</v>
      </c>
      <c r="G362" s="49">
        <f>F362*K290</f>
        <v>12877149.854867199</v>
      </c>
    </row>
    <row r="363" spans="1:11" x14ac:dyDescent="0.25">
      <c r="A363" s="34"/>
      <c r="B363" s="34"/>
      <c r="C363" s="32"/>
      <c r="D363" s="32"/>
      <c r="E363" s="32"/>
      <c r="F363" s="33"/>
    </row>
    <row r="364" spans="1:11" x14ac:dyDescent="0.25">
      <c r="A364">
        <v>6</v>
      </c>
    </row>
    <row r="365" spans="1:11" ht="60" x14ac:dyDescent="0.25">
      <c r="A365" s="73" t="s">
        <v>0</v>
      </c>
      <c r="B365" s="74"/>
      <c r="C365" s="6" t="s">
        <v>1</v>
      </c>
      <c r="D365" s="6" t="s">
        <v>2</v>
      </c>
      <c r="E365" s="6" t="s">
        <v>3</v>
      </c>
      <c r="F365" s="7" t="s">
        <v>4</v>
      </c>
      <c r="K365" s="48">
        <v>3</v>
      </c>
    </row>
    <row r="366" spans="1:11" x14ac:dyDescent="0.25">
      <c r="A366" s="75">
        <v>1</v>
      </c>
      <c r="B366" s="76"/>
      <c r="C366" s="4">
        <v>2</v>
      </c>
      <c r="D366" s="2">
        <v>3</v>
      </c>
      <c r="E366" s="3">
        <v>4</v>
      </c>
      <c r="F366" s="3">
        <v>5</v>
      </c>
    </row>
    <row r="367" spans="1:11" ht="15" customHeight="1" x14ac:dyDescent="0.25">
      <c r="A367" s="50" t="s">
        <v>54</v>
      </c>
      <c r="B367" s="51"/>
      <c r="C367" s="56" t="s">
        <v>74</v>
      </c>
      <c r="D367" s="59" t="s">
        <v>5</v>
      </c>
      <c r="E367" s="59"/>
      <c r="F367" s="60"/>
    </row>
    <row r="368" spans="1:11" x14ac:dyDescent="0.25">
      <c r="A368" s="52"/>
      <c r="B368" s="53"/>
      <c r="C368" s="57"/>
      <c r="D368" s="61"/>
      <c r="E368" s="61"/>
      <c r="F368" s="62"/>
    </row>
    <row r="369" spans="1:9" x14ac:dyDescent="0.25">
      <c r="A369" s="52"/>
      <c r="B369" s="53"/>
      <c r="C369" s="57"/>
      <c r="D369" s="59" t="s">
        <v>6</v>
      </c>
      <c r="E369" s="59"/>
      <c r="F369" s="60"/>
    </row>
    <row r="370" spans="1:9" x14ac:dyDescent="0.25">
      <c r="A370" s="52"/>
      <c r="B370" s="53"/>
      <c r="C370" s="57"/>
      <c r="D370" s="61"/>
      <c r="E370" s="61"/>
      <c r="F370" s="62"/>
      <c r="H370">
        <v>247</v>
      </c>
      <c r="I370">
        <v>5</v>
      </c>
    </row>
    <row r="371" spans="1:9" ht="23.25" x14ac:dyDescent="0.25">
      <c r="A371" s="52"/>
      <c r="B371" s="53"/>
      <c r="C371" s="57"/>
      <c r="D371" s="37" t="s">
        <v>55</v>
      </c>
      <c r="E371" s="16" t="s">
        <v>47</v>
      </c>
      <c r="F371" s="17">
        <v>8174.02</v>
      </c>
      <c r="G371">
        <v>13233.7</v>
      </c>
    </row>
    <row r="372" spans="1:9" ht="23.25" x14ac:dyDescent="0.25">
      <c r="A372" s="52"/>
      <c r="B372" s="53"/>
      <c r="C372" s="57"/>
      <c r="D372" s="37" t="s">
        <v>56</v>
      </c>
      <c r="E372" s="16" t="s">
        <v>47</v>
      </c>
      <c r="F372" s="17">
        <v>1135.28</v>
      </c>
      <c r="G372">
        <v>754.63</v>
      </c>
    </row>
    <row r="373" spans="1:9" x14ac:dyDescent="0.25">
      <c r="A373" s="52"/>
      <c r="B373" s="53"/>
      <c r="C373" s="57"/>
      <c r="D373" s="37" t="s">
        <v>57</v>
      </c>
      <c r="E373" s="16" t="s">
        <v>47</v>
      </c>
      <c r="F373" s="17">
        <v>908.22</v>
      </c>
      <c r="G373">
        <v>603.71</v>
      </c>
    </row>
    <row r="374" spans="1:9" x14ac:dyDescent="0.25">
      <c r="A374" s="52"/>
      <c r="B374" s="53"/>
      <c r="C374" s="57"/>
      <c r="D374" s="37" t="s">
        <v>58</v>
      </c>
      <c r="E374" s="16" t="s">
        <v>47</v>
      </c>
      <c r="F374" s="17">
        <v>908.22</v>
      </c>
    </row>
    <row r="375" spans="1:9" x14ac:dyDescent="0.25">
      <c r="A375" s="52"/>
      <c r="B375" s="53"/>
      <c r="C375" s="57"/>
      <c r="D375" s="37" t="s">
        <v>59</v>
      </c>
      <c r="E375" s="16" t="s">
        <v>47</v>
      </c>
      <c r="F375" s="17">
        <v>908.22</v>
      </c>
    </row>
    <row r="376" spans="1:9" x14ac:dyDescent="0.25">
      <c r="A376" s="52"/>
      <c r="B376" s="53"/>
      <c r="C376" s="57"/>
      <c r="D376" s="37" t="s">
        <v>60</v>
      </c>
      <c r="E376" s="16" t="s">
        <v>47</v>
      </c>
      <c r="F376" s="17">
        <v>1816.45</v>
      </c>
    </row>
    <row r="377" spans="1:9" x14ac:dyDescent="0.25">
      <c r="A377" s="52"/>
      <c r="B377" s="53"/>
      <c r="C377" s="57"/>
      <c r="D377" s="40" t="s">
        <v>61</v>
      </c>
      <c r="E377" s="16" t="s">
        <v>47</v>
      </c>
      <c r="F377" s="9">
        <v>1816.45</v>
      </c>
    </row>
    <row r="378" spans="1:9" x14ac:dyDescent="0.25">
      <c r="A378" s="52"/>
      <c r="B378" s="53"/>
      <c r="C378" s="57"/>
      <c r="D378" s="1"/>
      <c r="E378" s="5"/>
      <c r="F378" s="21">
        <f>F371+F372+F373+F374+F375+F376+F377</f>
        <v>15666.86</v>
      </c>
    </row>
    <row r="379" spans="1:9" x14ac:dyDescent="0.25">
      <c r="A379" s="52"/>
      <c r="B379" s="53"/>
      <c r="C379" s="57"/>
      <c r="D379" s="59" t="s">
        <v>7</v>
      </c>
      <c r="E379" s="59"/>
      <c r="F379" s="60"/>
    </row>
    <row r="380" spans="1:9" x14ac:dyDescent="0.25">
      <c r="A380" s="52"/>
      <c r="B380" s="53"/>
      <c r="C380" s="57"/>
      <c r="D380" s="65"/>
      <c r="E380" s="65"/>
      <c r="F380" s="66"/>
    </row>
    <row r="381" spans="1:9" x14ac:dyDescent="0.25">
      <c r="A381" s="52"/>
      <c r="B381" s="53"/>
      <c r="C381" s="57"/>
      <c r="D381" s="61"/>
      <c r="E381" s="61"/>
      <c r="F381" s="62"/>
    </row>
    <row r="382" spans="1:9" x14ac:dyDescent="0.25">
      <c r="A382" s="52"/>
      <c r="B382" s="53"/>
      <c r="C382" s="57"/>
      <c r="D382" s="35"/>
      <c r="E382" s="3"/>
      <c r="F382" s="3"/>
    </row>
    <row r="383" spans="1:9" x14ac:dyDescent="0.25">
      <c r="A383" s="52"/>
      <c r="B383" s="53"/>
      <c r="C383" s="57"/>
      <c r="D383" s="67" t="s">
        <v>8</v>
      </c>
      <c r="E383" s="67"/>
      <c r="F383" s="68"/>
    </row>
    <row r="384" spans="1:9" x14ac:dyDescent="0.25">
      <c r="A384" s="52"/>
      <c r="B384" s="53"/>
      <c r="C384" s="57"/>
      <c r="D384" s="35"/>
      <c r="E384" s="3"/>
      <c r="F384" s="3"/>
    </row>
    <row r="385" spans="1:9" x14ac:dyDescent="0.25">
      <c r="A385" s="52"/>
      <c r="B385" s="53"/>
      <c r="C385" s="57"/>
      <c r="D385" s="63" t="s">
        <v>9</v>
      </c>
      <c r="E385" s="63"/>
      <c r="F385" s="64"/>
    </row>
    <row r="386" spans="1:9" x14ac:dyDescent="0.25">
      <c r="A386" s="52"/>
      <c r="B386" s="53"/>
      <c r="C386" s="57"/>
      <c r="D386" s="63" t="s">
        <v>10</v>
      </c>
      <c r="E386" s="63"/>
      <c r="F386" s="64"/>
    </row>
    <row r="387" spans="1:9" x14ac:dyDescent="0.25">
      <c r="A387" s="52"/>
      <c r="B387" s="53"/>
      <c r="C387" s="57"/>
      <c r="D387" s="10" t="s">
        <v>11</v>
      </c>
      <c r="E387" s="10" t="s">
        <v>22</v>
      </c>
      <c r="F387" s="11">
        <f>G387/H387*I387</f>
        <v>15076.952999999998</v>
      </c>
      <c r="G387">
        <v>16752.169999999998</v>
      </c>
      <c r="H387">
        <v>100</v>
      </c>
      <c r="I387">
        <v>90</v>
      </c>
    </row>
    <row r="388" spans="1:9" x14ac:dyDescent="0.25">
      <c r="A388" s="52"/>
      <c r="B388" s="53"/>
      <c r="C388" s="57"/>
      <c r="D388" s="8" t="s">
        <v>12</v>
      </c>
      <c r="E388" s="10" t="s">
        <v>23</v>
      </c>
      <c r="F388" s="11"/>
    </row>
    <row r="389" spans="1:9" ht="23.25" x14ac:dyDescent="0.25">
      <c r="A389" s="52"/>
      <c r="B389" s="53"/>
      <c r="C389" s="57"/>
      <c r="D389" s="8" t="s">
        <v>13</v>
      </c>
      <c r="E389" s="10" t="s">
        <v>24</v>
      </c>
      <c r="F389" s="11">
        <f>G389/H387*I387</f>
        <v>935.8739999999998</v>
      </c>
      <c r="G389">
        <v>1039.8599999999999</v>
      </c>
    </row>
    <row r="390" spans="1:9" x14ac:dyDescent="0.25">
      <c r="A390" s="52"/>
      <c r="B390" s="53"/>
      <c r="C390" s="57"/>
      <c r="D390" s="10" t="s">
        <v>14</v>
      </c>
      <c r="E390" s="10" t="s">
        <v>24</v>
      </c>
      <c r="F390" s="11">
        <f>G390/H387*I387</f>
        <v>695.47500000000002</v>
      </c>
      <c r="G390">
        <v>772.75</v>
      </c>
    </row>
    <row r="391" spans="1:9" x14ac:dyDescent="0.25">
      <c r="A391" s="52"/>
      <c r="B391" s="53"/>
      <c r="C391" s="57"/>
      <c r="D391" s="19"/>
      <c r="E391" s="19"/>
      <c r="F391" s="20">
        <f>SUM(F387:F390)</f>
        <v>16708.301999999996</v>
      </c>
    </row>
    <row r="392" spans="1:9" ht="15" customHeight="1" x14ac:dyDescent="0.25">
      <c r="A392" s="52"/>
      <c r="B392" s="53"/>
      <c r="C392" s="57"/>
      <c r="D392" s="67" t="s">
        <v>15</v>
      </c>
      <c r="E392" s="67"/>
      <c r="F392" s="68"/>
    </row>
    <row r="393" spans="1:9" x14ac:dyDescent="0.25">
      <c r="A393" s="52"/>
      <c r="B393" s="53"/>
      <c r="C393" s="57"/>
      <c r="D393" s="36" t="s">
        <v>25</v>
      </c>
      <c r="E393" s="9" t="s">
        <v>34</v>
      </c>
      <c r="F393" s="14">
        <f>G393/H387*I387</f>
        <v>84.285000000000011</v>
      </c>
      <c r="G393" s="43">
        <v>93.65</v>
      </c>
    </row>
    <row r="394" spans="1:9" ht="45.75" x14ac:dyDescent="0.25">
      <c r="A394" s="52"/>
      <c r="B394" s="53"/>
      <c r="C394" s="57"/>
      <c r="D394" s="36" t="s">
        <v>26</v>
      </c>
      <c r="E394" s="9" t="s">
        <v>34</v>
      </c>
      <c r="F394" s="14">
        <f>G394/H387*I387</f>
        <v>37.53</v>
      </c>
      <c r="G394" s="42">
        <v>41.7</v>
      </c>
    </row>
    <row r="395" spans="1:9" ht="23.25" x14ac:dyDescent="0.25">
      <c r="A395" s="52"/>
      <c r="B395" s="53"/>
      <c r="C395" s="57"/>
      <c r="D395" s="36" t="s">
        <v>27</v>
      </c>
      <c r="E395" s="9" t="s">
        <v>34</v>
      </c>
      <c r="F395" s="12">
        <f>G395/H387*I387</f>
        <v>302.42915999999997</v>
      </c>
      <c r="G395" s="42">
        <v>336.0324</v>
      </c>
    </row>
    <row r="396" spans="1:9" ht="23.25" x14ac:dyDescent="0.25">
      <c r="A396" s="52"/>
      <c r="B396" s="53"/>
      <c r="C396" s="57"/>
      <c r="D396" s="36" t="s">
        <v>28</v>
      </c>
      <c r="E396" s="9" t="s">
        <v>34</v>
      </c>
      <c r="F396" s="12">
        <f>G396/H387*I387</f>
        <v>156.88422</v>
      </c>
      <c r="G396" s="42">
        <v>174.3158</v>
      </c>
    </row>
    <row r="397" spans="1:9" ht="102" x14ac:dyDescent="0.25">
      <c r="A397" s="52"/>
      <c r="B397" s="53"/>
      <c r="C397" s="57"/>
      <c r="D397" s="36" t="s">
        <v>29</v>
      </c>
      <c r="E397" s="9" t="s">
        <v>34</v>
      </c>
      <c r="F397" s="12">
        <f>G397/H387*I387</f>
        <v>111.46518</v>
      </c>
      <c r="G397" s="42">
        <v>123.8502</v>
      </c>
    </row>
    <row r="398" spans="1:9" ht="23.25" x14ac:dyDescent="0.25">
      <c r="A398" s="52"/>
      <c r="B398" s="53"/>
      <c r="C398" s="57"/>
      <c r="D398" s="36" t="s">
        <v>30</v>
      </c>
      <c r="E398" s="9" t="s">
        <v>34</v>
      </c>
      <c r="F398" s="12">
        <f>G398/H387*I387</f>
        <v>252.71100000000001</v>
      </c>
      <c r="G398" s="42">
        <v>280.79000000000002</v>
      </c>
    </row>
    <row r="399" spans="1:9" ht="45.75" x14ac:dyDescent="0.25">
      <c r="A399" s="52"/>
      <c r="B399" s="53"/>
      <c r="C399" s="57"/>
      <c r="D399" s="36" t="s">
        <v>31</v>
      </c>
      <c r="E399" s="9" t="s">
        <v>34</v>
      </c>
      <c r="F399" s="12">
        <f>G399/H387*I387</f>
        <v>0</v>
      </c>
      <c r="G399" s="42"/>
    </row>
    <row r="400" spans="1:9" ht="45.75" x14ac:dyDescent="0.25">
      <c r="A400" s="52"/>
      <c r="B400" s="53"/>
      <c r="C400" s="57"/>
      <c r="D400" s="36" t="s">
        <v>32</v>
      </c>
      <c r="E400" s="9" t="s">
        <v>34</v>
      </c>
      <c r="F400" s="12">
        <f>G400/H387*I387</f>
        <v>228.45554999999999</v>
      </c>
      <c r="G400" s="42">
        <v>253.83949999999999</v>
      </c>
    </row>
    <row r="401" spans="1:9" ht="79.5" x14ac:dyDescent="0.25">
      <c r="A401" s="52"/>
      <c r="B401" s="53"/>
      <c r="C401" s="57"/>
      <c r="D401" s="36" t="s">
        <v>33</v>
      </c>
      <c r="E401" s="9" t="s">
        <v>34</v>
      </c>
      <c r="F401" s="12">
        <f>G401/H387*I387</f>
        <v>6418.4525999999987</v>
      </c>
      <c r="G401" s="42">
        <v>7131.6139999999996</v>
      </c>
    </row>
    <row r="402" spans="1:9" x14ac:dyDescent="0.25">
      <c r="A402" s="52"/>
      <c r="B402" s="53"/>
      <c r="C402" s="57"/>
      <c r="D402" s="35"/>
      <c r="E402" s="3"/>
      <c r="F402" s="13">
        <f>F393+F394+F395+F396+F397+F398+F399+F400+F401</f>
        <v>7592.2127099999989</v>
      </c>
      <c r="G402">
        <f>G393+G394+G395+G396+G397+G398+G399+G400+G401</f>
        <v>8435.7919000000002</v>
      </c>
    </row>
    <row r="403" spans="1:9" ht="15" customHeight="1" x14ac:dyDescent="0.25">
      <c r="A403" s="52"/>
      <c r="B403" s="53"/>
      <c r="C403" s="57"/>
      <c r="D403" s="59" t="s">
        <v>16</v>
      </c>
      <c r="E403" s="59"/>
      <c r="F403" s="60"/>
    </row>
    <row r="404" spans="1:9" x14ac:dyDescent="0.25">
      <c r="A404" s="52"/>
      <c r="B404" s="53"/>
      <c r="C404" s="57"/>
      <c r="D404" s="61"/>
      <c r="E404" s="61"/>
      <c r="F404" s="62"/>
    </row>
    <row r="405" spans="1:9" ht="23.25" x14ac:dyDescent="0.25">
      <c r="A405" s="52"/>
      <c r="B405" s="53"/>
      <c r="C405" s="57"/>
      <c r="D405" s="8" t="s">
        <v>35</v>
      </c>
      <c r="E405" s="10" t="s">
        <v>34</v>
      </c>
      <c r="F405" s="11">
        <f>G405/H387*I387</f>
        <v>8.1348335999999986</v>
      </c>
      <c r="G405">
        <v>9.0387039999999992</v>
      </c>
      <c r="H405">
        <v>100</v>
      </c>
      <c r="I405">
        <v>90</v>
      </c>
    </row>
    <row r="406" spans="1:9" ht="23.25" x14ac:dyDescent="0.25">
      <c r="A406" s="52"/>
      <c r="B406" s="53"/>
      <c r="C406" s="57"/>
      <c r="D406" s="8" t="s">
        <v>36</v>
      </c>
      <c r="E406" s="10" t="s">
        <v>34</v>
      </c>
      <c r="F406" s="11">
        <f>G406/H405*I405</f>
        <v>34.870446000000001</v>
      </c>
      <c r="G406">
        <v>38.74494</v>
      </c>
    </row>
    <row r="407" spans="1:9" x14ac:dyDescent="0.25">
      <c r="A407" s="52"/>
      <c r="B407" s="53"/>
      <c r="C407" s="57"/>
      <c r="D407" s="35"/>
      <c r="E407" s="3"/>
      <c r="F407" s="13">
        <f>SUM(F405:F406)</f>
        <v>43.005279600000001</v>
      </c>
    </row>
    <row r="408" spans="1:9" x14ac:dyDescent="0.25">
      <c r="A408" s="52"/>
      <c r="B408" s="53"/>
      <c r="C408" s="57"/>
      <c r="D408" s="69" t="s">
        <v>17</v>
      </c>
      <c r="E408" s="69"/>
      <c r="F408" s="70"/>
    </row>
    <row r="409" spans="1:9" x14ac:dyDescent="0.25">
      <c r="A409" s="52"/>
      <c r="B409" s="53"/>
      <c r="C409" s="57"/>
      <c r="D409" s="71"/>
      <c r="E409" s="71"/>
      <c r="F409" s="72"/>
    </row>
    <row r="410" spans="1:9" ht="26.25" x14ac:dyDescent="0.25">
      <c r="A410" s="52"/>
      <c r="B410" s="53"/>
      <c r="C410" s="57"/>
      <c r="D410" s="28" t="s">
        <v>65</v>
      </c>
      <c r="E410" s="10" t="s">
        <v>34</v>
      </c>
      <c r="F410" s="29">
        <f>G410/H405*I405</f>
        <v>182.18637000000001</v>
      </c>
      <c r="G410">
        <v>202.42930000000001</v>
      </c>
    </row>
    <row r="411" spans="1:9" x14ac:dyDescent="0.25">
      <c r="A411" s="52"/>
      <c r="B411" s="53"/>
      <c r="C411" s="57"/>
      <c r="D411" s="26"/>
      <c r="E411" s="26"/>
      <c r="F411" s="27"/>
    </row>
    <row r="412" spans="1:9" x14ac:dyDescent="0.25">
      <c r="A412" s="52"/>
      <c r="B412" s="53"/>
      <c r="C412" s="57"/>
      <c r="D412" s="35"/>
      <c r="E412" s="3"/>
      <c r="F412" s="30">
        <f>F410</f>
        <v>182.18637000000001</v>
      </c>
    </row>
    <row r="413" spans="1:9" ht="15" customHeight="1" x14ac:dyDescent="0.25">
      <c r="A413" s="52"/>
      <c r="B413" s="53"/>
      <c r="C413" s="57"/>
      <c r="D413" s="63" t="s">
        <v>18</v>
      </c>
      <c r="E413" s="63"/>
      <c r="F413" s="64"/>
    </row>
    <row r="414" spans="1:9" x14ac:dyDescent="0.25">
      <c r="A414" s="52"/>
      <c r="B414" s="53"/>
      <c r="C414" s="57"/>
      <c r="D414" s="35"/>
      <c r="E414" s="3"/>
      <c r="F414" s="3"/>
    </row>
    <row r="415" spans="1:9" x14ac:dyDescent="0.25">
      <c r="A415" s="52"/>
      <c r="B415" s="53"/>
      <c r="C415" s="57"/>
      <c r="D415" s="59" t="s">
        <v>19</v>
      </c>
      <c r="E415" s="59"/>
      <c r="F415" s="60"/>
    </row>
    <row r="416" spans="1:9" x14ac:dyDescent="0.25">
      <c r="A416" s="52"/>
      <c r="B416" s="53"/>
      <c r="C416" s="57"/>
      <c r="D416" s="61"/>
      <c r="E416" s="61"/>
      <c r="F416" s="62"/>
    </row>
    <row r="417" spans="1:9" x14ac:dyDescent="0.25">
      <c r="A417" s="52"/>
      <c r="B417" s="53"/>
      <c r="C417" s="57"/>
      <c r="D417" s="8" t="s">
        <v>37</v>
      </c>
      <c r="E417" s="10" t="s">
        <v>47</v>
      </c>
      <c r="F417" s="11">
        <f>G417/H417*I417</f>
        <v>1736.8109999999999</v>
      </c>
      <c r="G417" s="41">
        <v>1929.79</v>
      </c>
      <c r="H417">
        <v>100</v>
      </c>
      <c r="I417">
        <v>90</v>
      </c>
    </row>
    <row r="418" spans="1:9" x14ac:dyDescent="0.25">
      <c r="A418" s="52"/>
      <c r="B418" s="53"/>
      <c r="C418" s="57"/>
      <c r="D418" s="8" t="s">
        <v>38</v>
      </c>
      <c r="E418" s="10" t="s">
        <v>47</v>
      </c>
      <c r="F418" s="11">
        <f>G418/H417*I417</f>
        <v>204.35399999999998</v>
      </c>
      <c r="G418" s="41">
        <v>227.06</v>
      </c>
    </row>
    <row r="419" spans="1:9" ht="23.25" x14ac:dyDescent="0.25">
      <c r="A419" s="52"/>
      <c r="B419" s="53"/>
      <c r="C419" s="57"/>
      <c r="D419" s="8" t="s">
        <v>39</v>
      </c>
      <c r="E419" s="10" t="s">
        <v>47</v>
      </c>
      <c r="F419" s="11">
        <f>G419/H417*I417</f>
        <v>1286.9549999999999</v>
      </c>
      <c r="G419" s="41">
        <v>1429.95</v>
      </c>
    </row>
    <row r="420" spans="1:9" ht="45.75" x14ac:dyDescent="0.25">
      <c r="A420" s="52"/>
      <c r="B420" s="53"/>
      <c r="C420" s="57"/>
      <c r="D420" s="8" t="s">
        <v>40</v>
      </c>
      <c r="E420" s="10" t="s">
        <v>47</v>
      </c>
      <c r="F420" s="11">
        <f>G420/H417*I417</f>
        <v>1226.1059999999998</v>
      </c>
      <c r="G420" s="41">
        <v>1362.34</v>
      </c>
    </row>
    <row r="421" spans="1:9" ht="23.25" x14ac:dyDescent="0.25">
      <c r="A421" s="52"/>
      <c r="B421" s="53"/>
      <c r="C421" s="57"/>
      <c r="D421" s="8" t="s">
        <v>41</v>
      </c>
      <c r="E421" s="10" t="s">
        <v>47</v>
      </c>
      <c r="F421" s="11">
        <f>G421/H417*I417</f>
        <v>204.35399999999998</v>
      </c>
      <c r="G421" s="41">
        <v>227.06</v>
      </c>
    </row>
    <row r="422" spans="1:9" x14ac:dyDescent="0.25">
      <c r="A422" s="52"/>
      <c r="B422" s="53"/>
      <c r="C422" s="57"/>
      <c r="D422" s="8" t="s">
        <v>43</v>
      </c>
      <c r="E422" s="10" t="s">
        <v>47</v>
      </c>
      <c r="F422" s="11">
        <f>G422/H417*I417</f>
        <v>2452.203</v>
      </c>
      <c r="G422" s="41">
        <v>2724.67</v>
      </c>
    </row>
    <row r="423" spans="1:9" x14ac:dyDescent="0.25">
      <c r="A423" s="52"/>
      <c r="B423" s="53"/>
      <c r="C423" s="57"/>
      <c r="D423" s="8" t="s">
        <v>42</v>
      </c>
      <c r="E423" s="10" t="s">
        <v>47</v>
      </c>
      <c r="F423" s="11">
        <f>G423/H417*I417</f>
        <v>3269.61</v>
      </c>
      <c r="G423" s="41">
        <v>3632.9</v>
      </c>
    </row>
    <row r="424" spans="1:9" ht="23.25" x14ac:dyDescent="0.25">
      <c r="A424" s="52"/>
      <c r="B424" s="53"/>
      <c r="C424" s="57"/>
      <c r="D424" s="8" t="s">
        <v>44</v>
      </c>
      <c r="E424" s="10" t="s">
        <v>47</v>
      </c>
      <c r="F424" s="11">
        <f>G424/H417*I417</f>
        <v>817.39800000000002</v>
      </c>
      <c r="G424" s="41">
        <v>908.22</v>
      </c>
    </row>
    <row r="425" spans="1:9" x14ac:dyDescent="0.25">
      <c r="A425" s="52"/>
      <c r="B425" s="53"/>
      <c r="C425" s="57"/>
      <c r="D425" s="10" t="s">
        <v>45</v>
      </c>
      <c r="E425" s="10" t="s">
        <v>47</v>
      </c>
      <c r="F425" s="11">
        <f>G425/H417*I417</f>
        <v>613.05299999999988</v>
      </c>
      <c r="G425" s="41">
        <v>681.17</v>
      </c>
    </row>
    <row r="426" spans="1:9" x14ac:dyDescent="0.25">
      <c r="A426" s="52"/>
      <c r="B426" s="53"/>
      <c r="C426" s="57"/>
      <c r="D426" s="10" t="s">
        <v>46</v>
      </c>
      <c r="E426" s="10" t="s">
        <v>47</v>
      </c>
      <c r="F426" s="11">
        <f>G426/H417*I417</f>
        <v>817.39800000000002</v>
      </c>
      <c r="G426" s="41">
        <v>908.22</v>
      </c>
    </row>
    <row r="427" spans="1:9" x14ac:dyDescent="0.25">
      <c r="A427" s="52"/>
      <c r="B427" s="53"/>
      <c r="C427" s="57"/>
      <c r="D427" s="19"/>
      <c r="E427" s="19"/>
      <c r="F427" s="20">
        <f>SUM(F417:F426)</f>
        <v>12628.241999999998</v>
      </c>
      <c r="G427" s="31"/>
    </row>
    <row r="428" spans="1:9" x14ac:dyDescent="0.25">
      <c r="A428" s="52"/>
      <c r="B428" s="53"/>
      <c r="C428" s="57"/>
      <c r="D428" s="63" t="s">
        <v>20</v>
      </c>
      <c r="E428" s="63"/>
      <c r="F428" s="64"/>
    </row>
    <row r="429" spans="1:9" ht="45.75" x14ac:dyDescent="0.25">
      <c r="A429" s="52"/>
      <c r="B429" s="53"/>
      <c r="C429" s="57"/>
      <c r="D429" s="8" t="s">
        <v>48</v>
      </c>
      <c r="E429" s="10" t="s">
        <v>53</v>
      </c>
      <c r="F429" s="15">
        <f>G429/H429*I429</f>
        <v>671.23273500000005</v>
      </c>
      <c r="G429" s="42">
        <v>745.81415000000004</v>
      </c>
      <c r="H429">
        <v>100</v>
      </c>
      <c r="I429">
        <v>90</v>
      </c>
    </row>
    <row r="430" spans="1:9" ht="23.45" customHeight="1" x14ac:dyDescent="0.25">
      <c r="A430" s="52"/>
      <c r="B430" s="53"/>
      <c r="C430" s="57"/>
      <c r="D430" s="8" t="s">
        <v>49</v>
      </c>
      <c r="E430" s="10" t="s">
        <v>53</v>
      </c>
      <c r="F430" s="15">
        <f>G430/H429*I429</f>
        <v>232.524</v>
      </c>
      <c r="G430" s="42">
        <v>258.36</v>
      </c>
    </row>
    <row r="431" spans="1:9" ht="23.25" x14ac:dyDescent="0.25">
      <c r="A431" s="52"/>
      <c r="B431" s="53"/>
      <c r="C431" s="57"/>
      <c r="D431" s="8" t="s">
        <v>68</v>
      </c>
      <c r="E431" s="10" t="s">
        <v>53</v>
      </c>
      <c r="F431" s="15">
        <f>G431/H429*I429</f>
        <v>32.292900000000003</v>
      </c>
      <c r="G431" s="42">
        <v>35.881</v>
      </c>
    </row>
    <row r="432" spans="1:9" x14ac:dyDescent="0.25">
      <c r="A432" s="52"/>
      <c r="B432" s="53"/>
      <c r="C432" s="57"/>
      <c r="D432" s="8" t="s">
        <v>50</v>
      </c>
      <c r="E432" s="10" t="s">
        <v>53</v>
      </c>
      <c r="F432" s="12">
        <f>G432/H429*I429</f>
        <v>3551.8229999999999</v>
      </c>
      <c r="G432" s="42">
        <v>3946.47</v>
      </c>
    </row>
    <row r="433" spans="1:7" ht="23.25" x14ac:dyDescent="0.25">
      <c r="A433" s="52"/>
      <c r="B433" s="53"/>
      <c r="C433" s="57"/>
      <c r="D433" s="8" t="s">
        <v>51</v>
      </c>
      <c r="E433" s="10" t="s">
        <v>53</v>
      </c>
      <c r="F433" s="12">
        <f>G433/H429*I429</f>
        <v>5.4665999999999997</v>
      </c>
      <c r="G433" s="42">
        <v>6.0739999999999998</v>
      </c>
    </row>
    <row r="434" spans="1:7" ht="23.25" x14ac:dyDescent="0.25">
      <c r="A434" s="52"/>
      <c r="B434" s="53"/>
      <c r="C434" s="57"/>
      <c r="D434" s="8" t="s">
        <v>52</v>
      </c>
      <c r="E434" s="10" t="s">
        <v>53</v>
      </c>
      <c r="F434" s="12">
        <f>G434/H429*I429</f>
        <v>136.6866</v>
      </c>
      <c r="G434" s="42">
        <v>151.874</v>
      </c>
    </row>
    <row r="435" spans="1:7" ht="23.25" x14ac:dyDescent="0.25">
      <c r="A435" s="52"/>
      <c r="B435" s="53"/>
      <c r="C435" s="57"/>
      <c r="D435" s="8" t="s">
        <v>67</v>
      </c>
      <c r="E435" s="10" t="s">
        <v>53</v>
      </c>
      <c r="F435" s="12">
        <f>G435/H429*I429</f>
        <v>36.4437</v>
      </c>
      <c r="G435" s="42">
        <v>40.493000000000002</v>
      </c>
    </row>
    <row r="436" spans="1:7" x14ac:dyDescent="0.25">
      <c r="A436" s="52"/>
      <c r="B436" s="53"/>
      <c r="C436" s="57"/>
      <c r="D436" s="35"/>
      <c r="E436" s="3"/>
      <c r="F436" s="13">
        <f>F429+F430+F431+F432+F433+F434+F435</f>
        <v>4666.4695349999993</v>
      </c>
    </row>
    <row r="437" spans="1:7" x14ac:dyDescent="0.25">
      <c r="A437" s="54"/>
      <c r="B437" s="55"/>
      <c r="C437" s="58"/>
      <c r="D437" s="35"/>
      <c r="E437" s="35"/>
      <c r="F437" s="39">
        <f>F378+F391+F402+F412+F427+F436+F407</f>
        <v>57487.277894599996</v>
      </c>
      <c r="G437" s="45">
        <f>F437*K365</f>
        <v>172461.83368379998</v>
      </c>
    </row>
    <row r="438" spans="1:7" x14ac:dyDescent="0.25">
      <c r="A438" s="34"/>
      <c r="B438" s="34"/>
      <c r="C438" s="32"/>
      <c r="D438" s="32"/>
      <c r="E438" s="32"/>
      <c r="F438" s="33"/>
    </row>
    <row r="440" spans="1:7" s="44" customFormat="1" x14ac:dyDescent="0.25">
      <c r="F440" s="44" t="s">
        <v>75</v>
      </c>
      <c r="G440" s="45">
        <f>G437+G362+G285+G209+G141+G74</f>
        <v>15347095.000166601</v>
      </c>
    </row>
    <row r="441" spans="1:7" x14ac:dyDescent="0.25">
      <c r="G441" s="45">
        <v>15347095</v>
      </c>
    </row>
  </sheetData>
  <mergeCells count="99">
    <mergeCell ref="D233:F233"/>
    <mergeCell ref="D239:F239"/>
    <mergeCell ref="D214:F215"/>
    <mergeCell ref="D216:F217"/>
    <mergeCell ref="D226:F228"/>
    <mergeCell ref="D230:F230"/>
    <mergeCell ref="D232:F232"/>
    <mergeCell ref="B5:F6"/>
    <mergeCell ref="A212:B212"/>
    <mergeCell ref="A213:B213"/>
    <mergeCell ref="A143:B143"/>
    <mergeCell ref="A144:B144"/>
    <mergeCell ref="D23:F23"/>
    <mergeCell ref="D29:F29"/>
    <mergeCell ref="D40:F41"/>
    <mergeCell ref="A78:B141"/>
    <mergeCell ref="C78:C141"/>
    <mergeCell ref="A9:B9"/>
    <mergeCell ref="D16:F18"/>
    <mergeCell ref="D20:F20"/>
    <mergeCell ref="D22:F22"/>
    <mergeCell ref="A11:B71"/>
    <mergeCell ref="C11:C71"/>
    <mergeCell ref="A365:B365"/>
    <mergeCell ref="A366:B366"/>
    <mergeCell ref="D328:F329"/>
    <mergeCell ref="D333:F334"/>
    <mergeCell ref="D292:F293"/>
    <mergeCell ref="D294:F295"/>
    <mergeCell ref="D304:F306"/>
    <mergeCell ref="D308:F308"/>
    <mergeCell ref="D310:F310"/>
    <mergeCell ref="D311:F311"/>
    <mergeCell ref="D317:F317"/>
    <mergeCell ref="D353:F353"/>
    <mergeCell ref="A290:B290"/>
    <mergeCell ref="A291:B291"/>
    <mergeCell ref="D408:F409"/>
    <mergeCell ref="A10:B10"/>
    <mergeCell ref="D11:F12"/>
    <mergeCell ref="D13:F14"/>
    <mergeCell ref="D45:F46"/>
    <mergeCell ref="A76:B76"/>
    <mergeCell ref="A77:B77"/>
    <mergeCell ref="D78:F79"/>
    <mergeCell ref="D80:F81"/>
    <mergeCell ref="A73:B73"/>
    <mergeCell ref="A74:B74"/>
    <mergeCell ref="D50:F50"/>
    <mergeCell ref="D52:F53"/>
    <mergeCell ref="D65:F65"/>
    <mergeCell ref="D383:F383"/>
    <mergeCell ref="D385:F385"/>
    <mergeCell ref="D386:F386"/>
    <mergeCell ref="D392:F392"/>
    <mergeCell ref="D403:F404"/>
    <mergeCell ref="D260:F260"/>
    <mergeCell ref="D83:F85"/>
    <mergeCell ref="D87:F87"/>
    <mergeCell ref="D89:F89"/>
    <mergeCell ref="D90:F90"/>
    <mergeCell ref="D96:F96"/>
    <mergeCell ref="D107:F108"/>
    <mergeCell ref="D112:F113"/>
    <mergeCell ref="D145:F146"/>
    <mergeCell ref="D147:F148"/>
    <mergeCell ref="D150:F152"/>
    <mergeCell ref="D117:F117"/>
    <mergeCell ref="D119:F120"/>
    <mergeCell ref="D132:F132"/>
    <mergeCell ref="D250:F251"/>
    <mergeCell ref="D255:F256"/>
    <mergeCell ref="A145:B209"/>
    <mergeCell ref="C145:C209"/>
    <mergeCell ref="D154:F154"/>
    <mergeCell ref="D156:F156"/>
    <mergeCell ref="D157:F157"/>
    <mergeCell ref="D163:F163"/>
    <mergeCell ref="D184:F184"/>
    <mergeCell ref="D186:F187"/>
    <mergeCell ref="D199:F199"/>
    <mergeCell ref="D174:F175"/>
    <mergeCell ref="D179:F180"/>
    <mergeCell ref="A367:B437"/>
    <mergeCell ref="C367:C437"/>
    <mergeCell ref="D262:F263"/>
    <mergeCell ref="D275:F275"/>
    <mergeCell ref="D338:F338"/>
    <mergeCell ref="D340:F341"/>
    <mergeCell ref="A214:B285"/>
    <mergeCell ref="C214:C285"/>
    <mergeCell ref="A292:B362"/>
    <mergeCell ref="C292:C362"/>
    <mergeCell ref="D413:F413"/>
    <mergeCell ref="D415:F416"/>
    <mergeCell ref="D428:F428"/>
    <mergeCell ref="D367:F368"/>
    <mergeCell ref="D369:F370"/>
    <mergeCell ref="D379:F38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valueva</dc:creator>
  <cp:lastModifiedBy>1</cp:lastModifiedBy>
  <cp:lastPrinted>2018-11-12T06:28:27Z</cp:lastPrinted>
  <dcterms:created xsi:type="dcterms:W3CDTF">2016-01-28T12:22:54Z</dcterms:created>
  <dcterms:modified xsi:type="dcterms:W3CDTF">2019-01-10T06:57:42Z</dcterms:modified>
</cp:coreProperties>
</file>