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Лист1!$A$1:$F$446</definedName>
  </definedNames>
  <calcPr calcId="145621"/>
</workbook>
</file>

<file path=xl/calcChain.xml><?xml version="1.0" encoding="utf-8"?>
<calcChain xmlns="http://schemas.openxmlformats.org/spreadsheetml/2006/main">
  <c r="G184" i="1" l="1"/>
  <c r="G334" i="1"/>
  <c r="G260" i="1"/>
  <c r="G359" i="1"/>
  <c r="F170" i="1" l="1"/>
  <c r="F311" i="1" l="1"/>
  <c r="F444" i="1"/>
  <c r="F443" i="1"/>
  <c r="F442" i="1"/>
  <c r="F441" i="1"/>
  <c r="F440" i="1"/>
  <c r="F439" i="1"/>
  <c r="F438" i="1"/>
  <c r="F437" i="1"/>
  <c r="F436" i="1"/>
  <c r="F433" i="1"/>
  <c r="F432" i="1"/>
  <c r="F431" i="1"/>
  <c r="F430" i="1"/>
  <c r="F429" i="1"/>
  <c r="F428" i="1"/>
  <c r="F427" i="1"/>
  <c r="F426" i="1"/>
  <c r="F425" i="1"/>
  <c r="F419" i="1"/>
  <c r="F418" i="1"/>
  <c r="F414" i="1"/>
  <c r="F413" i="1"/>
  <c r="F412" i="1"/>
  <c r="G409" i="1"/>
  <c r="F408" i="1"/>
  <c r="F407" i="1"/>
  <c r="F406" i="1"/>
  <c r="F405" i="1"/>
  <c r="F404" i="1"/>
  <c r="F403" i="1"/>
  <c r="F402" i="1"/>
  <c r="F401" i="1"/>
  <c r="F400" i="1"/>
  <c r="F397" i="1"/>
  <c r="F396" i="1"/>
  <c r="F395" i="1"/>
  <c r="F394" i="1"/>
  <c r="F385" i="1"/>
  <c r="F369" i="1"/>
  <c r="F368" i="1"/>
  <c r="F367" i="1"/>
  <c r="F366" i="1"/>
  <c r="F365" i="1"/>
  <c r="F364" i="1"/>
  <c r="F363" i="1"/>
  <c r="F362" i="1"/>
  <c r="F361" i="1"/>
  <c r="F296" i="1"/>
  <c r="F295" i="1"/>
  <c r="F294" i="1"/>
  <c r="F293" i="1"/>
  <c r="F292" i="1"/>
  <c r="F291" i="1"/>
  <c r="F290" i="1"/>
  <c r="F289" i="1"/>
  <c r="F288" i="1"/>
  <c r="F220" i="1"/>
  <c r="F219" i="1"/>
  <c r="F218" i="1"/>
  <c r="F217" i="1"/>
  <c r="F216" i="1"/>
  <c r="F215" i="1"/>
  <c r="F214" i="1"/>
  <c r="F213" i="1"/>
  <c r="F212" i="1"/>
  <c r="F358" i="1"/>
  <c r="F357" i="1"/>
  <c r="F356" i="1"/>
  <c r="F355" i="1"/>
  <c r="F354" i="1"/>
  <c r="F353" i="1"/>
  <c r="F352" i="1"/>
  <c r="F351" i="1"/>
  <c r="F350" i="1"/>
  <c r="F285" i="1"/>
  <c r="F284" i="1"/>
  <c r="F283" i="1"/>
  <c r="F282" i="1"/>
  <c r="F281" i="1"/>
  <c r="F280" i="1"/>
  <c r="F279" i="1"/>
  <c r="F278" i="1"/>
  <c r="F277" i="1"/>
  <c r="F209" i="1"/>
  <c r="F208" i="1"/>
  <c r="F207" i="1"/>
  <c r="F206" i="1"/>
  <c r="F205" i="1"/>
  <c r="F204" i="1"/>
  <c r="F203" i="1"/>
  <c r="F202" i="1"/>
  <c r="F201" i="1"/>
  <c r="F339" i="1"/>
  <c r="F338" i="1"/>
  <c r="F337" i="1"/>
  <c r="F266" i="1"/>
  <c r="F265" i="1"/>
  <c r="F264" i="1"/>
  <c r="F187" i="1"/>
  <c r="F188" i="1"/>
  <c r="F189" i="1"/>
  <c r="F193" i="1"/>
  <c r="F194" i="1"/>
  <c r="F333" i="1"/>
  <c r="F332" i="1"/>
  <c r="F331" i="1"/>
  <c r="F330" i="1"/>
  <c r="F329" i="1"/>
  <c r="F328" i="1"/>
  <c r="F327" i="1"/>
  <c r="F326" i="1"/>
  <c r="F259" i="1"/>
  <c r="F258" i="1"/>
  <c r="F257" i="1"/>
  <c r="F256" i="1"/>
  <c r="F255" i="1"/>
  <c r="F254" i="1"/>
  <c r="F253" i="1"/>
  <c r="F252" i="1"/>
  <c r="F183" i="1"/>
  <c r="F182" i="1"/>
  <c r="F181" i="1"/>
  <c r="F180" i="1"/>
  <c r="F179" i="1"/>
  <c r="F178" i="1"/>
  <c r="F177" i="1"/>
  <c r="F176" i="1"/>
  <c r="F237" i="1"/>
  <c r="F323" i="1"/>
  <c r="F322" i="1"/>
  <c r="F321" i="1"/>
  <c r="F320" i="1"/>
  <c r="F249" i="1"/>
  <c r="F248" i="1"/>
  <c r="F247" i="1"/>
  <c r="F246" i="1"/>
  <c r="F173" i="1"/>
  <c r="F172" i="1"/>
  <c r="F171" i="1"/>
  <c r="F144" i="1"/>
  <c r="F143" i="1"/>
  <c r="F142" i="1"/>
  <c r="F141" i="1"/>
  <c r="F140" i="1"/>
  <c r="F139" i="1"/>
  <c r="F138" i="1"/>
  <c r="F137" i="1"/>
  <c r="F136" i="1"/>
  <c r="F133" i="1"/>
  <c r="F132" i="1"/>
  <c r="F131" i="1"/>
  <c r="F130" i="1"/>
  <c r="F129" i="1"/>
  <c r="F128" i="1"/>
  <c r="F127" i="1"/>
  <c r="F126" i="1"/>
  <c r="F125" i="1"/>
  <c r="F119" i="1"/>
  <c r="F118" i="1"/>
  <c r="F114" i="1"/>
  <c r="F113" i="1"/>
  <c r="F112" i="1"/>
  <c r="G109" i="1"/>
  <c r="F108" i="1"/>
  <c r="F107" i="1"/>
  <c r="F106" i="1"/>
  <c r="F105" i="1"/>
  <c r="F104" i="1"/>
  <c r="F103" i="1"/>
  <c r="F102" i="1"/>
  <c r="F101" i="1"/>
  <c r="F100" i="1"/>
  <c r="F97" i="1"/>
  <c r="F96" i="1"/>
  <c r="F95" i="1"/>
  <c r="F94" i="1"/>
  <c r="F344" i="1"/>
  <c r="F343" i="1"/>
  <c r="F271" i="1"/>
  <c r="F270" i="1"/>
  <c r="G40" i="1"/>
  <c r="F50" i="1"/>
  <c r="F49" i="1"/>
  <c r="F45" i="1"/>
  <c r="F44" i="1"/>
  <c r="F25" i="1"/>
  <c r="F74" i="1"/>
  <c r="F73" i="1"/>
  <c r="F72" i="1"/>
  <c r="F31" i="1"/>
  <c r="F26" i="1"/>
  <c r="F75" i="1"/>
  <c r="F71" i="1"/>
  <c r="F70" i="1"/>
  <c r="F69" i="1"/>
  <c r="F68" i="1"/>
  <c r="F67" i="1"/>
  <c r="F64" i="1"/>
  <c r="F63" i="1"/>
  <c r="F62" i="1"/>
  <c r="F61" i="1"/>
  <c r="F60" i="1"/>
  <c r="F59" i="1"/>
  <c r="F58" i="1"/>
  <c r="F57" i="1"/>
  <c r="F56" i="1"/>
  <c r="F43" i="1"/>
  <c r="F39" i="1"/>
  <c r="F38" i="1"/>
  <c r="F37" i="1"/>
  <c r="F36" i="1"/>
  <c r="F35" i="1"/>
  <c r="F34" i="1"/>
  <c r="F33" i="1"/>
  <c r="F32" i="1"/>
  <c r="F28" i="1"/>
  <c r="F27" i="1"/>
  <c r="F184" i="1" l="1"/>
  <c r="F334" i="1"/>
  <c r="F260" i="1"/>
  <c r="F174" i="1"/>
  <c r="F359" i="1"/>
  <c r="F445" i="1"/>
  <c r="F434" i="1"/>
  <c r="F98" i="1"/>
  <c r="F250" i="1"/>
  <c r="F134" i="1"/>
  <c r="F145" i="1"/>
  <c r="F409" i="1"/>
  <c r="F415" i="1"/>
  <c r="F420" i="1"/>
  <c r="F109" i="1"/>
  <c r="F115" i="1"/>
  <c r="F120" i="1"/>
  <c r="F267" i="1"/>
  <c r="F210" i="1"/>
  <c r="F398" i="1"/>
  <c r="F345" i="1"/>
  <c r="F340" i="1"/>
  <c r="F371" i="1" s="1"/>
  <c r="F324" i="1"/>
  <c r="F195" i="1"/>
  <c r="F190" i="1"/>
  <c r="F370" i="1"/>
  <c r="F297" i="1"/>
  <c r="F286" i="1"/>
  <c r="F272" i="1"/>
  <c r="F46" i="1"/>
  <c r="F40" i="1"/>
  <c r="F51" i="1"/>
  <c r="F221" i="1"/>
  <c r="F161" i="1"/>
  <c r="F76" i="1"/>
  <c r="F65" i="1"/>
  <c r="F29" i="1"/>
  <c r="F222" i="1" l="1"/>
  <c r="G222" i="1" s="1"/>
  <c r="F446" i="1"/>
  <c r="G446" i="1" s="1"/>
  <c r="F298" i="1"/>
  <c r="G298" i="1" s="1"/>
  <c r="G371" i="1"/>
  <c r="F146" i="1"/>
  <c r="G146" i="1" s="1"/>
  <c r="F77" i="1"/>
  <c r="G77" i="1" s="1"/>
  <c r="G448" i="1" l="1"/>
</calcChain>
</file>

<file path=xl/sharedStrings.xml><?xml version="1.0" encoding="utf-8"?>
<sst xmlns="http://schemas.openxmlformats.org/spreadsheetml/2006/main" count="597" uniqueCount="82">
  <si>
    <t>Наименование  муниципальной услуги</t>
  </si>
  <si>
    <t>Уникальный номер реестровой записи</t>
  </si>
  <si>
    <t xml:space="preserve"> Наименование нормы</t>
  </si>
  <si>
    <t>Единица измерения нормы</t>
  </si>
  <si>
    <t>Значение нормы</t>
  </si>
  <si>
    <t>1. Нормы , непосредственно связанные с оказанием муниципальной услуги</t>
  </si>
  <si>
    <t>1.1. Работники, непосредственно связанные с оказанием муниципальной услуги</t>
  </si>
  <si>
    <t>1.2. Материальные запасы и особо ценное движимое имущество, потребляемые ( используемые) в процессе оказания муниципальной услуги</t>
  </si>
  <si>
    <t>1.3 Иные нормы, непосредственно используемые в процессе оказания муниципальной услуги</t>
  </si>
  <si>
    <t>2. Нормы на общехозяйственные нужды</t>
  </si>
  <si>
    <t>2.1 Коммунальные услуги</t>
  </si>
  <si>
    <t>Электроэнергия</t>
  </si>
  <si>
    <t>Теплоэнергия</t>
  </si>
  <si>
    <t>Холодное водоснабжение</t>
  </si>
  <si>
    <t>водоотведение</t>
  </si>
  <si>
    <t>2.2 Содержание объектов недвижимого имущества, необходимого для выполнения муниципального задания</t>
  </si>
  <si>
    <t>2.3  Содержание объектов особо ценного движимого имущества, необходимого для  выполнения муниципального задания</t>
  </si>
  <si>
    <t>2.4  Услуги связи</t>
  </si>
  <si>
    <t>2.5  Транспортные услуги</t>
  </si>
  <si>
    <t>2.6. Работники , которые не принимают непосредственного  участия в оказании муниципальной услуги</t>
  </si>
  <si>
    <t>2.7 Прочие общехозяйственные нужды</t>
  </si>
  <si>
    <t>Реализация основных  общеобразовательных программ дошкольного образования</t>
  </si>
  <si>
    <t>кВт</t>
  </si>
  <si>
    <t>Гкл.</t>
  </si>
  <si>
    <t>м3</t>
  </si>
  <si>
    <t>Дератизация</t>
  </si>
  <si>
    <t>Электроиспытания, измерение  сопротивления изоляции</t>
  </si>
  <si>
    <t>Ремонт системы отопления</t>
  </si>
  <si>
    <t>Ремонт и обслуживание ОПС</t>
  </si>
  <si>
    <t>Услуги по  реагированию на срабатывание  тревожной сигнализации и осуществление технического обслуживания  технических средств</t>
  </si>
  <si>
    <t>Вывоз и захоронение ТБО</t>
  </si>
  <si>
    <t>Проведение бактериологических исследований воздуха</t>
  </si>
  <si>
    <t>договор</t>
  </si>
  <si>
    <t>Ремонт и поверка весов и гирь</t>
  </si>
  <si>
    <t>Ремонт и зарядка огнетушителей</t>
  </si>
  <si>
    <t xml:space="preserve">Заведующий </t>
  </si>
  <si>
    <t>Рабочий по комплексному обслуживанию и ремонту зданий</t>
  </si>
  <si>
    <t>Сторож</t>
  </si>
  <si>
    <t>Дворник</t>
  </si>
  <si>
    <t>Уборщик служебных помещений</t>
  </si>
  <si>
    <t>человеко-часы</t>
  </si>
  <si>
    <t>Изделия хозяйственного бытового назначения</t>
  </si>
  <si>
    <t>Строительные материалы</t>
  </si>
  <si>
    <t>Продукты питания</t>
  </si>
  <si>
    <t>Канцелярия</t>
  </si>
  <si>
    <t>Затраты на мед. Осмотры</t>
  </si>
  <si>
    <t>сумма в год</t>
  </si>
  <si>
    <t>Тех. Обслуживание прибора учета тепловой энергии</t>
  </si>
  <si>
    <t>Электрик</t>
  </si>
  <si>
    <t>Командировочные расходы</t>
  </si>
  <si>
    <t>Присмотр и уход</t>
  </si>
  <si>
    <t>Инженр -програмист</t>
  </si>
  <si>
    <t>Секретарь</t>
  </si>
  <si>
    <t>Бланковая продукция</t>
  </si>
  <si>
    <t>Младший воспитатель</t>
  </si>
  <si>
    <t>Машинист по стирке белья</t>
  </si>
  <si>
    <t>Кастелянша</t>
  </si>
  <si>
    <t>к приказу Управления образования</t>
  </si>
  <si>
    <t>Значение нормативных затрат на оказание муниципальных услуг</t>
  </si>
  <si>
    <t>в отношении МБДОУ " Детский сад №7"</t>
  </si>
  <si>
    <t>Приложение №1</t>
  </si>
  <si>
    <t>Экспертиза  огнезащитной обработки</t>
  </si>
  <si>
    <t>Заправка картриджей</t>
  </si>
  <si>
    <t>Абонентская плата за телефон</t>
  </si>
  <si>
    <t>услуги интернета</t>
  </si>
  <si>
    <t>Заместитель заведующего по хозяйственной части</t>
  </si>
  <si>
    <t>Сувенирная продукция</t>
  </si>
  <si>
    <t>Энтомологическое обследование</t>
  </si>
  <si>
    <t>801011О.990.БВ24ДХ02000</t>
  </si>
  <si>
    <t>801011О.99.0.БВ24ДУ82000</t>
  </si>
  <si>
    <t>853211О.99.0БВ19АА50000</t>
  </si>
  <si>
    <t>853211О.99.0.БВ19АА56000</t>
  </si>
  <si>
    <t>853211О.99.0.БВ19АА98000</t>
  </si>
  <si>
    <t>853211О.99.0.БВ19АА14000</t>
  </si>
  <si>
    <t>Кладовщик</t>
  </si>
  <si>
    <t>Шеф-повар</t>
  </si>
  <si>
    <t>Повар</t>
  </si>
  <si>
    <t>Подсобный рабочий</t>
  </si>
  <si>
    <t>Итого</t>
  </si>
  <si>
    <t>1.2. Материальные запасы и особо ценное движимое имущество, потребляемые (используемые) в процессе оказания муниципальной услуги</t>
  </si>
  <si>
    <t>ПРОЕКТ</t>
  </si>
  <si>
    <t>г. Боготола    от _________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</si>
</sst>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/>
    <xf numFmtId="0" fontId="2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0" fillId="0" borderId="1" xfId="0" applyNumberFormat="1" applyBorder="1"/>
    <xf numFmtId="2" fontId="2" fillId="0" borderId="3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/>
    <xf numFmtId="0" fontId="2" fillId="0" borderId="11" xfId="0" applyFont="1" applyBorder="1"/>
    <xf numFmtId="2" fontId="2" fillId="0" borderId="3" xfId="0" applyNumberFormat="1" applyFont="1" applyBorder="1"/>
    <xf numFmtId="0" fontId="2" fillId="0" borderId="1" xfId="0" applyFont="1" applyBorder="1" applyAlignment="1"/>
    <xf numFmtId="0" fontId="2" fillId="0" borderId="6" xfId="0" applyFont="1" applyBorder="1" applyAlignment="1"/>
    <xf numFmtId="0" fontId="0" fillId="0" borderId="5" xfId="0" applyBorder="1" applyAlignment="1"/>
    <xf numFmtId="2" fontId="2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3" fillId="0" borderId="8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/>
    </xf>
    <xf numFmtId="0" fontId="4" fillId="0" borderId="0" xfId="0" applyFont="1"/>
    <xf numFmtId="2" fontId="0" fillId="0" borderId="13" xfId="0" applyNumberFormat="1" applyFont="1" applyBorder="1" applyAlignment="1">
      <alignment horizontal="right" wrapText="1"/>
    </xf>
    <xf numFmtId="4" fontId="0" fillId="0" borderId="1" xfId="0" applyNumberFormat="1" applyBorder="1"/>
    <xf numFmtId="0" fontId="2" fillId="0" borderId="8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2" fontId="0" fillId="0" borderId="0" xfId="0" applyNumberForma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4" fillId="0" borderId="0" xfId="0" applyFont="1" applyFill="1"/>
    <xf numFmtId="0" fontId="0" fillId="0" borderId="0" xfId="0" applyFill="1"/>
    <xf numFmtId="0" fontId="2" fillId="0" borderId="2" xfId="0" applyFont="1" applyFill="1" applyBorder="1"/>
    <xf numFmtId="0" fontId="2" fillId="0" borderId="11" xfId="0" applyFont="1" applyFill="1" applyBorder="1"/>
    <xf numFmtId="2" fontId="2" fillId="0" borderId="3" xfId="0" applyNumberFormat="1" applyFont="1" applyFill="1" applyBorder="1"/>
    <xf numFmtId="2" fontId="4" fillId="0" borderId="0" xfId="0" applyNumberFormat="1" applyFont="1"/>
    <xf numFmtId="2" fontId="0" fillId="0" borderId="0" xfId="0" applyNumberFormat="1" applyBorder="1"/>
    <xf numFmtId="2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2" fontId="4" fillId="0" borderId="0" xfId="0" applyNumberFormat="1" applyFont="1" applyFill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9"/>
  <sheetViews>
    <sheetView tabSelected="1" topLeftCell="A379" workbookViewId="0">
      <selection activeCell="D11" sqref="D11:F12"/>
    </sheetView>
  </sheetViews>
  <sheetFormatPr defaultRowHeight="15" x14ac:dyDescent="0.25"/>
  <cols>
    <col min="3" max="3" width="12.7109375" customWidth="1"/>
    <col min="4" max="4" width="15.7109375" customWidth="1"/>
    <col min="5" max="5" width="13.28515625" customWidth="1"/>
    <col min="6" max="6" width="14.140625" customWidth="1"/>
    <col min="7" max="7" width="0.28515625" customWidth="1"/>
    <col min="8" max="9" width="10.28515625" hidden="1" customWidth="1"/>
    <col min="10" max="10" width="9.7109375" hidden="1" customWidth="1"/>
    <col min="11" max="11" width="9.28515625" hidden="1" customWidth="1"/>
    <col min="12" max="12" width="8.85546875" customWidth="1"/>
  </cols>
  <sheetData>
    <row r="1" spans="1:11" x14ac:dyDescent="0.25">
      <c r="A1" t="s">
        <v>80</v>
      </c>
    </row>
    <row r="2" spans="1:11" ht="15" customHeight="1" x14ac:dyDescent="0.25">
      <c r="B2" s="24"/>
      <c r="C2" s="24"/>
      <c r="D2" s="54" t="s">
        <v>60</v>
      </c>
      <c r="E2" s="55"/>
      <c r="F2" s="56"/>
    </row>
    <row r="3" spans="1:11" s="25" customFormat="1" ht="20.25" customHeight="1" x14ac:dyDescent="0.25">
      <c r="B3" s="26"/>
      <c r="C3" s="26"/>
      <c r="D3" s="100" t="s">
        <v>57</v>
      </c>
      <c r="E3" s="100"/>
      <c r="F3" s="100"/>
    </row>
    <row r="4" spans="1:11" ht="16.5" customHeight="1" x14ac:dyDescent="0.25">
      <c r="B4" s="24"/>
      <c r="C4" s="24"/>
      <c r="D4" s="101" t="s">
        <v>81</v>
      </c>
      <c r="E4" s="100"/>
      <c r="F4" s="100"/>
    </row>
    <row r="5" spans="1:11" x14ac:dyDescent="0.25">
      <c r="B5" s="24"/>
      <c r="C5" s="24"/>
      <c r="D5" s="24"/>
      <c r="E5" s="24"/>
      <c r="F5" s="24"/>
    </row>
    <row r="6" spans="1:11" x14ac:dyDescent="0.25">
      <c r="B6" s="27" t="s">
        <v>58</v>
      </c>
      <c r="C6" s="27"/>
      <c r="D6" s="27"/>
      <c r="E6" s="27"/>
      <c r="F6" s="27"/>
    </row>
    <row r="7" spans="1:11" x14ac:dyDescent="0.25">
      <c r="B7" s="57" t="s">
        <v>59</v>
      </c>
      <c r="C7" s="57"/>
      <c r="D7" s="57"/>
      <c r="E7" s="57"/>
      <c r="F7" s="57"/>
    </row>
    <row r="8" spans="1:11" x14ac:dyDescent="0.25">
      <c r="A8">
        <v>1</v>
      </c>
    </row>
    <row r="9" spans="1:11" ht="75" customHeight="1" x14ac:dyDescent="0.25">
      <c r="A9" s="66" t="s">
        <v>0</v>
      </c>
      <c r="B9" s="67"/>
      <c r="C9" s="6" t="s">
        <v>1</v>
      </c>
      <c r="D9" s="6" t="s">
        <v>2</v>
      </c>
      <c r="E9" s="6" t="s">
        <v>3</v>
      </c>
      <c r="F9" s="7" t="s">
        <v>4</v>
      </c>
      <c r="K9" s="53">
        <v>16</v>
      </c>
    </row>
    <row r="10" spans="1:11" x14ac:dyDescent="0.25">
      <c r="A10" s="68">
        <v>1</v>
      </c>
      <c r="B10" s="69"/>
      <c r="C10" s="4">
        <v>2</v>
      </c>
      <c r="D10" s="2">
        <v>3</v>
      </c>
      <c r="E10" s="3">
        <v>4</v>
      </c>
      <c r="F10" s="3">
        <v>5</v>
      </c>
    </row>
    <row r="11" spans="1:11" x14ac:dyDescent="0.25">
      <c r="A11" s="79" t="s">
        <v>21</v>
      </c>
      <c r="B11" s="80"/>
      <c r="C11" s="85" t="s">
        <v>69</v>
      </c>
      <c r="D11" s="70" t="s">
        <v>5</v>
      </c>
      <c r="E11" s="71"/>
      <c r="F11" s="72"/>
    </row>
    <row r="12" spans="1:11" x14ac:dyDescent="0.25">
      <c r="A12" s="81"/>
      <c r="B12" s="82"/>
      <c r="C12" s="86"/>
      <c r="D12" s="73"/>
      <c r="E12" s="74"/>
      <c r="F12" s="75"/>
    </row>
    <row r="13" spans="1:11" x14ac:dyDescent="0.25">
      <c r="A13" s="81"/>
      <c r="B13" s="82"/>
      <c r="C13" s="86"/>
      <c r="D13" s="70" t="s">
        <v>6</v>
      </c>
      <c r="E13" s="71"/>
      <c r="F13" s="72"/>
    </row>
    <row r="14" spans="1:11" ht="15" customHeight="1" x14ac:dyDescent="0.25">
      <c r="A14" s="81"/>
      <c r="B14" s="82"/>
      <c r="C14" s="86"/>
      <c r="D14" s="73"/>
      <c r="E14" s="74"/>
      <c r="F14" s="75"/>
    </row>
    <row r="15" spans="1:11" x14ac:dyDescent="0.25">
      <c r="A15" s="81"/>
      <c r="B15" s="82"/>
      <c r="C15" s="86"/>
      <c r="D15" s="5"/>
      <c r="E15" s="5"/>
      <c r="F15" s="1"/>
    </row>
    <row r="16" spans="1:11" x14ac:dyDescent="0.25">
      <c r="A16" s="81"/>
      <c r="B16" s="82"/>
      <c r="C16" s="86"/>
      <c r="D16" s="70" t="s">
        <v>7</v>
      </c>
      <c r="E16" s="71"/>
      <c r="F16" s="72"/>
    </row>
    <row r="17" spans="1:9" x14ac:dyDescent="0.25">
      <c r="A17" s="81"/>
      <c r="B17" s="82"/>
      <c r="C17" s="86"/>
      <c r="D17" s="76"/>
      <c r="E17" s="77"/>
      <c r="F17" s="78"/>
    </row>
    <row r="18" spans="1:9" ht="29.45" customHeight="1" x14ac:dyDescent="0.25">
      <c r="A18" s="81"/>
      <c r="B18" s="82"/>
      <c r="C18" s="86"/>
      <c r="D18" s="73"/>
      <c r="E18" s="74"/>
      <c r="F18" s="75"/>
    </row>
    <row r="19" spans="1:9" x14ac:dyDescent="0.25">
      <c r="A19" s="81"/>
      <c r="B19" s="82"/>
      <c r="C19" s="86"/>
      <c r="D19" s="3"/>
      <c r="E19" s="3"/>
      <c r="F19" s="13"/>
    </row>
    <row r="20" spans="1:9" x14ac:dyDescent="0.25">
      <c r="A20" s="81"/>
      <c r="B20" s="82"/>
      <c r="C20" s="86"/>
      <c r="D20" s="3"/>
      <c r="E20" s="3"/>
      <c r="F20" s="3"/>
    </row>
    <row r="21" spans="1:9" ht="42.6" customHeight="1" x14ac:dyDescent="0.25">
      <c r="A21" s="81"/>
      <c r="B21" s="82"/>
      <c r="C21" s="86"/>
      <c r="D21" s="61" t="s">
        <v>8</v>
      </c>
      <c r="E21" s="62"/>
      <c r="F21" s="63"/>
    </row>
    <row r="22" spans="1:9" x14ac:dyDescent="0.25">
      <c r="A22" s="81"/>
      <c r="B22" s="82"/>
      <c r="C22" s="86"/>
      <c r="D22" s="3"/>
      <c r="E22" s="3"/>
      <c r="F22" s="3"/>
    </row>
    <row r="23" spans="1:9" x14ac:dyDescent="0.25">
      <c r="A23" s="81"/>
      <c r="B23" s="82"/>
      <c r="C23" s="86"/>
      <c r="D23" s="58" t="s">
        <v>9</v>
      </c>
      <c r="E23" s="59"/>
      <c r="F23" s="60"/>
    </row>
    <row r="24" spans="1:9" x14ac:dyDescent="0.25">
      <c r="A24" s="81"/>
      <c r="B24" s="82"/>
      <c r="C24" s="86"/>
      <c r="D24" s="58" t="s">
        <v>10</v>
      </c>
      <c r="E24" s="59"/>
      <c r="F24" s="60"/>
    </row>
    <row r="25" spans="1:9" x14ac:dyDescent="0.25">
      <c r="A25" s="81"/>
      <c r="B25" s="82"/>
      <c r="C25" s="86"/>
      <c r="D25" s="10" t="s">
        <v>11</v>
      </c>
      <c r="E25" s="10" t="s">
        <v>22</v>
      </c>
      <c r="F25" s="11">
        <f>G25/H25*I25</f>
        <v>222.41500000000002</v>
      </c>
      <c r="G25">
        <v>2224.15</v>
      </c>
      <c r="H25">
        <v>100</v>
      </c>
      <c r="I25">
        <v>10</v>
      </c>
    </row>
    <row r="26" spans="1:9" x14ac:dyDescent="0.25">
      <c r="A26" s="81"/>
      <c r="B26" s="82"/>
      <c r="C26" s="86"/>
      <c r="D26" s="8" t="s">
        <v>12</v>
      </c>
      <c r="E26" s="10" t="s">
        <v>23</v>
      </c>
      <c r="F26" s="11">
        <f>G26/H25*I25</f>
        <v>505.68999999999994</v>
      </c>
      <c r="G26">
        <v>5056.8999999999996</v>
      </c>
    </row>
    <row r="27" spans="1:9" ht="23.25" x14ac:dyDescent="0.25">
      <c r="A27" s="81"/>
      <c r="B27" s="82"/>
      <c r="C27" s="86"/>
      <c r="D27" s="8" t="s">
        <v>13</v>
      </c>
      <c r="E27" s="10" t="s">
        <v>24</v>
      </c>
      <c r="F27" s="11">
        <f>G27/H25*I25</f>
        <v>101.601</v>
      </c>
      <c r="G27">
        <v>1016.01</v>
      </c>
    </row>
    <row r="28" spans="1:9" x14ac:dyDescent="0.25">
      <c r="A28" s="81"/>
      <c r="B28" s="82"/>
      <c r="C28" s="86"/>
      <c r="D28" s="10" t="s">
        <v>14</v>
      </c>
      <c r="E28" s="10" t="s">
        <v>24</v>
      </c>
      <c r="F28" s="11">
        <f>G28/H25*I25</f>
        <v>75.503</v>
      </c>
      <c r="G28">
        <v>755.03</v>
      </c>
    </row>
    <row r="29" spans="1:9" x14ac:dyDescent="0.25">
      <c r="A29" s="81"/>
      <c r="B29" s="82"/>
      <c r="C29" s="86"/>
      <c r="D29" s="17"/>
      <c r="E29" s="18"/>
      <c r="F29" s="19">
        <f>SUM(F25:F28)</f>
        <v>905.20900000000006</v>
      </c>
    </row>
    <row r="30" spans="1:9" ht="43.15" customHeight="1" x14ac:dyDescent="0.25">
      <c r="A30" s="81"/>
      <c r="B30" s="82"/>
      <c r="C30" s="86"/>
      <c r="D30" s="61" t="s">
        <v>15</v>
      </c>
      <c r="E30" s="62"/>
      <c r="F30" s="63"/>
    </row>
    <row r="31" spans="1:9" ht="36" customHeight="1" x14ac:dyDescent="0.25">
      <c r="A31" s="81"/>
      <c r="B31" s="82"/>
      <c r="C31" s="86"/>
      <c r="D31" s="16" t="s">
        <v>47</v>
      </c>
      <c r="E31" s="9" t="s">
        <v>32</v>
      </c>
      <c r="F31" s="14">
        <f>G31/H25*I25</f>
        <v>56.599000000000004</v>
      </c>
      <c r="G31" s="38">
        <v>565.99</v>
      </c>
    </row>
    <row r="32" spans="1:9" ht="17.25" customHeight="1" x14ac:dyDescent="0.25">
      <c r="A32" s="81"/>
      <c r="B32" s="82"/>
      <c r="C32" s="86"/>
      <c r="D32" s="8" t="s">
        <v>25</v>
      </c>
      <c r="E32" s="9" t="s">
        <v>32</v>
      </c>
      <c r="F32" s="14">
        <f>G32/H25*I25</f>
        <v>13.67963</v>
      </c>
      <c r="G32" s="38">
        <v>136.7963</v>
      </c>
    </row>
    <row r="33" spans="1:9" ht="43.5" customHeight="1" x14ac:dyDescent="0.25">
      <c r="A33" s="81"/>
      <c r="B33" s="82"/>
      <c r="C33" s="86"/>
      <c r="D33" s="8" t="s">
        <v>26</v>
      </c>
      <c r="E33" s="9" t="s">
        <v>32</v>
      </c>
      <c r="F33" s="14">
        <f>G33/H25*I25</f>
        <v>6.7447370000000006</v>
      </c>
      <c r="G33" s="38">
        <v>67.447370000000006</v>
      </c>
    </row>
    <row r="34" spans="1:9" ht="21.75" customHeight="1" x14ac:dyDescent="0.25">
      <c r="A34" s="81"/>
      <c r="B34" s="82"/>
      <c r="C34" s="86"/>
      <c r="D34" s="8" t="s">
        <v>27</v>
      </c>
      <c r="E34" s="9" t="s">
        <v>32</v>
      </c>
      <c r="F34" s="12">
        <f>G34/H25*I25</f>
        <v>26.884619999999998</v>
      </c>
      <c r="G34" s="38">
        <v>268.84620000000001</v>
      </c>
    </row>
    <row r="35" spans="1:9" ht="26.25" customHeight="1" x14ac:dyDescent="0.25">
      <c r="A35" s="81"/>
      <c r="B35" s="82"/>
      <c r="C35" s="86"/>
      <c r="D35" s="8" t="s">
        <v>28</v>
      </c>
      <c r="E35" s="9" t="s">
        <v>32</v>
      </c>
      <c r="F35" s="12">
        <f>G35/H25*I25</f>
        <v>28.752390000000002</v>
      </c>
      <c r="G35" s="38">
        <v>287.52390000000003</v>
      </c>
    </row>
    <row r="36" spans="1:9" ht="44.25" customHeight="1" x14ac:dyDescent="0.25">
      <c r="A36" s="81"/>
      <c r="B36" s="82"/>
      <c r="C36" s="86"/>
      <c r="D36" s="8" t="s">
        <v>29</v>
      </c>
      <c r="E36" s="9" t="s">
        <v>32</v>
      </c>
      <c r="F36" s="12">
        <f>G36/H25*I25</f>
        <v>14.749749999999999</v>
      </c>
      <c r="G36" s="38">
        <v>147.4975</v>
      </c>
    </row>
    <row r="37" spans="1:9" ht="24.75" customHeight="1" x14ac:dyDescent="0.25">
      <c r="A37" s="81"/>
      <c r="B37" s="82"/>
      <c r="C37" s="86"/>
      <c r="D37" s="8" t="s">
        <v>30</v>
      </c>
      <c r="E37" s="9" t="s">
        <v>32</v>
      </c>
      <c r="F37" s="12">
        <f>G37/H25*I25</f>
        <v>39.880949999999999</v>
      </c>
      <c r="G37" s="38">
        <v>398.80950000000001</v>
      </c>
    </row>
    <row r="38" spans="1:9" ht="34.15" customHeight="1" x14ac:dyDescent="0.25">
      <c r="A38" s="81"/>
      <c r="B38" s="82"/>
      <c r="C38" s="86"/>
      <c r="D38" s="8" t="s">
        <v>31</v>
      </c>
      <c r="E38" s="9" t="s">
        <v>32</v>
      </c>
      <c r="F38" s="12">
        <f>G38/H25*I25</f>
        <v>29.242910000000002</v>
      </c>
      <c r="G38" s="38">
        <v>292.42910000000001</v>
      </c>
    </row>
    <row r="39" spans="1:9" ht="31.9" customHeight="1" x14ac:dyDescent="0.25">
      <c r="A39" s="81"/>
      <c r="B39" s="82"/>
      <c r="C39" s="86"/>
      <c r="D39" s="8" t="s">
        <v>61</v>
      </c>
      <c r="E39" s="9" t="s">
        <v>32</v>
      </c>
      <c r="F39" s="12">
        <f>G39/H25*I25</f>
        <v>0</v>
      </c>
      <c r="G39" s="38">
        <v>0</v>
      </c>
    </row>
    <row r="40" spans="1:9" ht="16.899999999999999" customHeight="1" x14ac:dyDescent="0.25">
      <c r="A40" s="81"/>
      <c r="B40" s="82"/>
      <c r="C40" s="86"/>
      <c r="D40" s="3"/>
      <c r="E40" s="3"/>
      <c r="F40" s="13">
        <f>F32+F33+F34+F35+F36+F37+F38+F39+F31</f>
        <v>216.53398699999997</v>
      </c>
      <c r="G40" s="48">
        <f>G32+G33+G34+G35+G36+G37+G38+G39+G31</f>
        <v>2165.3398700000002</v>
      </c>
    </row>
    <row r="41" spans="1:9" x14ac:dyDescent="0.25">
      <c r="A41" s="81"/>
      <c r="B41" s="82"/>
      <c r="C41" s="86"/>
      <c r="D41" s="70" t="s">
        <v>16</v>
      </c>
      <c r="E41" s="71"/>
      <c r="F41" s="72"/>
      <c r="G41" s="38"/>
    </row>
    <row r="42" spans="1:9" ht="34.5" customHeight="1" x14ac:dyDescent="0.25">
      <c r="A42" s="81"/>
      <c r="B42" s="82"/>
      <c r="C42" s="86"/>
      <c r="D42" s="73"/>
      <c r="E42" s="74"/>
      <c r="F42" s="75"/>
      <c r="G42" s="38"/>
    </row>
    <row r="43" spans="1:9" ht="23.25" x14ac:dyDescent="0.25">
      <c r="A43" s="81"/>
      <c r="B43" s="82"/>
      <c r="C43" s="86"/>
      <c r="D43" s="8" t="s">
        <v>33</v>
      </c>
      <c r="E43" s="10" t="s">
        <v>32</v>
      </c>
      <c r="F43" s="11">
        <f>G43/H25*I25</f>
        <v>0.61722359999999998</v>
      </c>
      <c r="G43" s="38">
        <v>6.1722359999999998</v>
      </c>
      <c r="H43">
        <v>100</v>
      </c>
      <c r="I43">
        <v>10</v>
      </c>
    </row>
    <row r="44" spans="1:9" ht="23.25" x14ac:dyDescent="0.25">
      <c r="A44" s="81"/>
      <c r="B44" s="82"/>
      <c r="C44" s="86"/>
      <c r="D44" s="8" t="s">
        <v>34</v>
      </c>
      <c r="E44" s="10" t="s">
        <v>32</v>
      </c>
      <c r="F44" s="11">
        <f>G44/H43*I43</f>
        <v>8.0748180000000005</v>
      </c>
      <c r="G44" s="38">
        <v>80.748180000000005</v>
      </c>
    </row>
    <row r="45" spans="1:9" ht="23.25" x14ac:dyDescent="0.25">
      <c r="A45" s="81"/>
      <c r="B45" s="82"/>
      <c r="C45" s="86"/>
      <c r="D45" s="8" t="s">
        <v>62</v>
      </c>
      <c r="E45" s="10" t="s">
        <v>32</v>
      </c>
      <c r="F45" s="11">
        <f>G45/H43*I43</f>
        <v>6.6032390000000003</v>
      </c>
      <c r="G45" s="38">
        <v>66.032390000000007</v>
      </c>
    </row>
    <row r="46" spans="1:9" x14ac:dyDescent="0.25">
      <c r="A46" s="81"/>
      <c r="B46" s="82"/>
      <c r="C46" s="86"/>
      <c r="D46" s="3"/>
      <c r="E46" s="3"/>
      <c r="F46" s="13">
        <f>F43+F44+F45</f>
        <v>15.2952806</v>
      </c>
      <c r="G46" s="38"/>
    </row>
    <row r="47" spans="1:9" x14ac:dyDescent="0.25">
      <c r="A47" s="81"/>
      <c r="B47" s="82"/>
      <c r="C47" s="86"/>
      <c r="D47" s="94" t="s">
        <v>17</v>
      </c>
      <c r="E47" s="95"/>
      <c r="F47" s="96"/>
      <c r="G47" s="38"/>
    </row>
    <row r="48" spans="1:9" x14ac:dyDescent="0.25">
      <c r="A48" s="81"/>
      <c r="B48" s="82"/>
      <c r="C48" s="86"/>
      <c r="D48" s="97"/>
      <c r="E48" s="98"/>
      <c r="F48" s="99"/>
      <c r="G48" s="38"/>
    </row>
    <row r="49" spans="1:9" ht="26.25" x14ac:dyDescent="0.25">
      <c r="A49" s="81"/>
      <c r="B49" s="82"/>
      <c r="C49" s="86"/>
      <c r="D49" s="31" t="s">
        <v>63</v>
      </c>
      <c r="E49" s="10" t="s">
        <v>32</v>
      </c>
      <c r="F49" s="32">
        <f>G49/H49*I49</f>
        <v>6.9030000000000005</v>
      </c>
      <c r="G49" s="38">
        <v>69.03</v>
      </c>
      <c r="H49">
        <v>100</v>
      </c>
      <c r="I49">
        <v>10</v>
      </c>
    </row>
    <row r="50" spans="1:9" x14ac:dyDescent="0.25">
      <c r="A50" s="81"/>
      <c r="B50" s="82"/>
      <c r="C50" s="86"/>
      <c r="D50" s="31" t="s">
        <v>64</v>
      </c>
      <c r="E50" s="10" t="s">
        <v>32</v>
      </c>
      <c r="F50" s="32">
        <f>G50/H49*I49</f>
        <v>26.149000000000001</v>
      </c>
      <c r="G50" s="38">
        <v>261.49</v>
      </c>
    </row>
    <row r="51" spans="1:9" x14ac:dyDescent="0.25">
      <c r="A51" s="81"/>
      <c r="B51" s="82"/>
      <c r="C51" s="86"/>
      <c r="D51" s="3"/>
      <c r="E51" s="3"/>
      <c r="F51" s="13">
        <f>F49+F50</f>
        <v>33.052</v>
      </c>
    </row>
    <row r="52" spans="1:9" x14ac:dyDescent="0.25">
      <c r="A52" s="81"/>
      <c r="B52" s="82"/>
      <c r="C52" s="86"/>
      <c r="D52" s="58" t="s">
        <v>18</v>
      </c>
      <c r="E52" s="59"/>
      <c r="F52" s="60"/>
    </row>
    <row r="53" spans="1:9" x14ac:dyDescent="0.25">
      <c r="A53" s="81"/>
      <c r="B53" s="82"/>
      <c r="C53" s="86"/>
      <c r="D53" s="3"/>
      <c r="E53" s="3"/>
      <c r="F53" s="3"/>
    </row>
    <row r="54" spans="1:9" x14ac:dyDescent="0.25">
      <c r="A54" s="81"/>
      <c r="B54" s="82"/>
      <c r="C54" s="86"/>
      <c r="D54" s="70" t="s">
        <v>19</v>
      </c>
      <c r="E54" s="71"/>
      <c r="F54" s="72"/>
    </row>
    <row r="55" spans="1:9" ht="29.45" customHeight="1" x14ac:dyDescent="0.25">
      <c r="A55" s="81"/>
      <c r="B55" s="82"/>
      <c r="C55" s="86"/>
      <c r="D55" s="73"/>
      <c r="E55" s="74"/>
      <c r="F55" s="75"/>
    </row>
    <row r="56" spans="1:9" s="43" customFormat="1" x14ac:dyDescent="0.25">
      <c r="A56" s="81"/>
      <c r="B56" s="82"/>
      <c r="C56" s="86"/>
      <c r="D56" s="39" t="s">
        <v>35</v>
      </c>
      <c r="E56" s="40" t="s">
        <v>40</v>
      </c>
      <c r="F56" s="41">
        <f>G56/H56*I56</f>
        <v>224.83800000000002</v>
      </c>
      <c r="G56" s="42">
        <v>2248.38</v>
      </c>
      <c r="H56" s="43">
        <v>100</v>
      </c>
      <c r="I56" s="43">
        <v>10</v>
      </c>
    </row>
    <row r="57" spans="1:9" s="43" customFormat="1" x14ac:dyDescent="0.25">
      <c r="A57" s="81"/>
      <c r="B57" s="82"/>
      <c r="C57" s="86"/>
      <c r="D57" s="39" t="s">
        <v>51</v>
      </c>
      <c r="E57" s="40" t="s">
        <v>40</v>
      </c>
      <c r="F57" s="41">
        <f>G57/H56*I56</f>
        <v>52.908000000000008</v>
      </c>
      <c r="G57" s="42">
        <v>529.08000000000004</v>
      </c>
    </row>
    <row r="58" spans="1:9" s="43" customFormat="1" ht="34.5" x14ac:dyDescent="0.25">
      <c r="A58" s="81"/>
      <c r="B58" s="82"/>
      <c r="C58" s="86"/>
      <c r="D58" s="39" t="s">
        <v>65</v>
      </c>
      <c r="E58" s="40" t="s">
        <v>40</v>
      </c>
      <c r="F58" s="41">
        <f>G58/H56*I56</f>
        <v>208.25399999999999</v>
      </c>
      <c r="G58" s="42">
        <v>2082.54</v>
      </c>
    </row>
    <row r="59" spans="1:9" s="43" customFormat="1" ht="45.75" x14ac:dyDescent="0.25">
      <c r="A59" s="81"/>
      <c r="B59" s="82"/>
      <c r="C59" s="86"/>
      <c r="D59" s="39" t="s">
        <v>36</v>
      </c>
      <c r="E59" s="40" t="s">
        <v>40</v>
      </c>
      <c r="F59" s="41">
        <f>G59/H56*I56</f>
        <v>105.81700000000001</v>
      </c>
      <c r="G59" s="42">
        <v>1058.17</v>
      </c>
    </row>
    <row r="60" spans="1:9" s="43" customFormat="1" x14ac:dyDescent="0.25">
      <c r="A60" s="81"/>
      <c r="B60" s="82"/>
      <c r="C60" s="86"/>
      <c r="D60" s="39" t="s">
        <v>48</v>
      </c>
      <c r="E60" s="40" t="s">
        <v>40</v>
      </c>
      <c r="F60" s="41">
        <f>G60/H56*I56</f>
        <v>52.908000000000008</v>
      </c>
      <c r="G60" s="42">
        <v>529.08000000000004</v>
      </c>
    </row>
    <row r="61" spans="1:9" s="43" customFormat="1" x14ac:dyDescent="0.25">
      <c r="A61" s="81"/>
      <c r="B61" s="82"/>
      <c r="C61" s="86"/>
      <c r="D61" s="39" t="s">
        <v>38</v>
      </c>
      <c r="E61" s="40" t="s">
        <v>40</v>
      </c>
      <c r="F61" s="41">
        <f>G61/H56*I56</f>
        <v>317.45</v>
      </c>
      <c r="G61" s="42">
        <v>3174.5</v>
      </c>
    </row>
    <row r="62" spans="1:9" s="43" customFormat="1" x14ac:dyDescent="0.25">
      <c r="A62" s="81"/>
      <c r="B62" s="82"/>
      <c r="C62" s="86"/>
      <c r="D62" s="39" t="s">
        <v>37</v>
      </c>
      <c r="E62" s="40" t="s">
        <v>40</v>
      </c>
      <c r="F62" s="41">
        <f>G62/H56*I56</f>
        <v>846.53400000000011</v>
      </c>
      <c r="G62" s="42">
        <v>8465.34</v>
      </c>
    </row>
    <row r="63" spans="1:9" s="43" customFormat="1" ht="23.25" x14ac:dyDescent="0.25">
      <c r="A63" s="81"/>
      <c r="B63" s="82"/>
      <c r="C63" s="86"/>
      <c r="D63" s="39" t="s">
        <v>39</v>
      </c>
      <c r="E63" s="40" t="s">
        <v>40</v>
      </c>
      <c r="F63" s="41">
        <f>G63/H56*I56</f>
        <v>211.63299999999998</v>
      </c>
      <c r="G63" s="42">
        <v>2116.33</v>
      </c>
    </row>
    <row r="64" spans="1:9" s="43" customFormat="1" x14ac:dyDescent="0.25">
      <c r="A64" s="81"/>
      <c r="B64" s="82"/>
      <c r="C64" s="86"/>
      <c r="D64" s="40" t="s">
        <v>52</v>
      </c>
      <c r="E64" s="40" t="s">
        <v>40</v>
      </c>
      <c r="F64" s="41">
        <f>G64/H56*I56</f>
        <v>105.81700000000001</v>
      </c>
      <c r="G64" s="42">
        <v>1058.17</v>
      </c>
    </row>
    <row r="65" spans="1:11" s="43" customFormat="1" x14ac:dyDescent="0.25">
      <c r="A65" s="81"/>
      <c r="B65" s="82"/>
      <c r="C65" s="86"/>
      <c r="D65" s="44"/>
      <c r="E65" s="45"/>
      <c r="F65" s="46">
        <f>SUM(F56:F64)</f>
        <v>2126.1590000000001</v>
      </c>
    </row>
    <row r="66" spans="1:11" x14ac:dyDescent="0.25">
      <c r="A66" s="81"/>
      <c r="B66" s="82"/>
      <c r="C66" s="86"/>
      <c r="D66" s="58" t="s">
        <v>20</v>
      </c>
      <c r="E66" s="59"/>
      <c r="F66" s="60"/>
    </row>
    <row r="67" spans="1:11" ht="37.5" customHeight="1" x14ac:dyDescent="0.25">
      <c r="A67" s="81"/>
      <c r="B67" s="82"/>
      <c r="C67" s="86"/>
      <c r="D67" s="8" t="s">
        <v>41</v>
      </c>
      <c r="E67" s="10" t="s">
        <v>46</v>
      </c>
      <c r="F67" s="15">
        <f>G67/H67*I67</f>
        <v>80.904999999999987</v>
      </c>
      <c r="G67" s="47">
        <v>809.05</v>
      </c>
      <c r="H67">
        <v>100</v>
      </c>
      <c r="I67">
        <v>10</v>
      </c>
    </row>
    <row r="68" spans="1:11" ht="23.25" x14ac:dyDescent="0.25">
      <c r="A68" s="81"/>
      <c r="B68" s="82"/>
      <c r="C68" s="86"/>
      <c r="D68" s="8" t="s">
        <v>42</v>
      </c>
      <c r="E68" s="10" t="s">
        <v>46</v>
      </c>
      <c r="F68" s="15">
        <f>G68/H67*I67</f>
        <v>18.82</v>
      </c>
      <c r="G68" s="47">
        <v>188.2</v>
      </c>
    </row>
    <row r="69" spans="1:11" x14ac:dyDescent="0.25">
      <c r="A69" s="81"/>
      <c r="B69" s="82"/>
      <c r="C69" s="86"/>
      <c r="D69" s="8" t="s">
        <v>43</v>
      </c>
      <c r="E69" s="10" t="s">
        <v>46</v>
      </c>
      <c r="F69" s="12">
        <f>G69/H67*I67</f>
        <v>454.01400000000001</v>
      </c>
      <c r="G69" s="47">
        <v>4540.1400000000003</v>
      </c>
    </row>
    <row r="70" spans="1:11" ht="23.25" x14ac:dyDescent="0.25">
      <c r="A70" s="81"/>
      <c r="B70" s="82"/>
      <c r="C70" s="86"/>
      <c r="D70" s="8" t="s">
        <v>49</v>
      </c>
      <c r="E70" s="10" t="s">
        <v>46</v>
      </c>
      <c r="F70" s="12">
        <f>G70/H67*I67</f>
        <v>1.415</v>
      </c>
      <c r="G70" s="47">
        <v>14.15</v>
      </c>
    </row>
    <row r="71" spans="1:11" x14ac:dyDescent="0.25">
      <c r="A71" s="81"/>
      <c r="B71" s="82"/>
      <c r="C71" s="86"/>
      <c r="D71" s="8" t="s">
        <v>44</v>
      </c>
      <c r="E71" s="10" t="s">
        <v>46</v>
      </c>
      <c r="F71" s="12">
        <f>G71/H67*I67</f>
        <v>27.781000000000002</v>
      </c>
      <c r="G71" s="47">
        <v>277.81</v>
      </c>
    </row>
    <row r="72" spans="1:11" ht="23.25" x14ac:dyDescent="0.25">
      <c r="A72" s="81"/>
      <c r="B72" s="82"/>
      <c r="C72" s="86"/>
      <c r="D72" s="8" t="s">
        <v>66</v>
      </c>
      <c r="E72" s="10" t="s">
        <v>46</v>
      </c>
      <c r="F72" s="12">
        <f>G72/H67*I67</f>
        <v>1.415</v>
      </c>
      <c r="G72" s="47">
        <v>14.15</v>
      </c>
    </row>
    <row r="73" spans="1:11" ht="23.25" x14ac:dyDescent="0.25">
      <c r="A73" s="81"/>
      <c r="B73" s="82"/>
      <c r="C73" s="86"/>
      <c r="D73" s="8" t="s">
        <v>67</v>
      </c>
      <c r="E73" s="10" t="s">
        <v>46</v>
      </c>
      <c r="F73" s="12">
        <f>G73/H67*I67</f>
        <v>5.1882999999999999</v>
      </c>
      <c r="G73" s="47">
        <v>51.883000000000003</v>
      </c>
    </row>
    <row r="74" spans="1:11" ht="23.25" x14ac:dyDescent="0.25">
      <c r="A74" s="81"/>
      <c r="B74" s="82"/>
      <c r="C74" s="86"/>
      <c r="D74" s="8" t="s">
        <v>53</v>
      </c>
      <c r="E74" s="10" t="s">
        <v>46</v>
      </c>
      <c r="F74" s="12">
        <f>G74/H67*I67</f>
        <v>1.887</v>
      </c>
      <c r="G74" s="47">
        <v>18.87</v>
      </c>
    </row>
    <row r="75" spans="1:11" ht="23.25" x14ac:dyDescent="0.25">
      <c r="A75" s="83"/>
      <c r="B75" s="84"/>
      <c r="C75" s="87"/>
      <c r="D75" s="8" t="s">
        <v>45</v>
      </c>
      <c r="E75" s="10" t="s">
        <v>46</v>
      </c>
      <c r="F75" s="12">
        <f>G75/H67*I67</f>
        <v>35.091000000000001</v>
      </c>
      <c r="G75" s="47">
        <v>350.91</v>
      </c>
    </row>
    <row r="76" spans="1:11" x14ac:dyDescent="0.25">
      <c r="A76" s="64"/>
      <c r="B76" s="65"/>
      <c r="C76" s="3"/>
      <c r="D76" s="3"/>
      <c r="E76" s="3"/>
      <c r="F76" s="13">
        <f>SUM(F67:F75)</f>
        <v>626.51629999999989</v>
      </c>
      <c r="G76" s="38"/>
    </row>
    <row r="77" spans="1:11" x14ac:dyDescent="0.25">
      <c r="A77" s="64"/>
      <c r="B77" s="65"/>
      <c r="C77" s="3"/>
      <c r="D77" s="3"/>
      <c r="E77" s="3"/>
      <c r="F77" s="13">
        <f>F19+F29+F40+F46+F65+F76+F51</f>
        <v>3922.7655676000004</v>
      </c>
      <c r="G77" s="49">
        <f>F77*K9</f>
        <v>62764.249081600006</v>
      </c>
    </row>
    <row r="78" spans="1:11" x14ac:dyDescent="0.25">
      <c r="A78">
        <v>2</v>
      </c>
    </row>
    <row r="79" spans="1:11" ht="60" x14ac:dyDescent="0.25">
      <c r="A79" s="66" t="s">
        <v>0</v>
      </c>
      <c r="B79" s="67"/>
      <c r="C79" s="6" t="s">
        <v>1</v>
      </c>
      <c r="D79" s="6" t="s">
        <v>2</v>
      </c>
      <c r="E79" s="6" t="s">
        <v>3</v>
      </c>
      <c r="F79" s="7" t="s">
        <v>4</v>
      </c>
      <c r="K79" s="53">
        <v>196</v>
      </c>
    </row>
    <row r="80" spans="1:11" x14ac:dyDescent="0.25">
      <c r="A80" s="68">
        <v>1</v>
      </c>
      <c r="B80" s="69"/>
      <c r="C80" s="4">
        <v>2</v>
      </c>
      <c r="D80" s="2">
        <v>3</v>
      </c>
      <c r="E80" s="3">
        <v>4</v>
      </c>
      <c r="F80" s="3">
        <v>5</v>
      </c>
    </row>
    <row r="81" spans="1:9" x14ac:dyDescent="0.25">
      <c r="A81" s="79" t="s">
        <v>21</v>
      </c>
      <c r="B81" s="80"/>
      <c r="C81" s="85" t="s">
        <v>68</v>
      </c>
      <c r="D81" s="70" t="s">
        <v>5</v>
      </c>
      <c r="E81" s="71"/>
      <c r="F81" s="72"/>
    </row>
    <row r="82" spans="1:9" x14ac:dyDescent="0.25">
      <c r="A82" s="81"/>
      <c r="B82" s="82"/>
      <c r="C82" s="86"/>
      <c r="D82" s="73"/>
      <c r="E82" s="74"/>
      <c r="F82" s="75"/>
    </row>
    <row r="83" spans="1:9" x14ac:dyDescent="0.25">
      <c r="A83" s="81"/>
      <c r="B83" s="82"/>
      <c r="C83" s="86"/>
      <c r="D83" s="70" t="s">
        <v>6</v>
      </c>
      <c r="E83" s="71"/>
      <c r="F83" s="72"/>
    </row>
    <row r="84" spans="1:9" x14ac:dyDescent="0.25">
      <c r="A84" s="81"/>
      <c r="B84" s="82"/>
      <c r="C84" s="86"/>
      <c r="D84" s="73"/>
      <c r="E84" s="74"/>
      <c r="F84" s="75"/>
    </row>
    <row r="85" spans="1:9" x14ac:dyDescent="0.25">
      <c r="A85" s="81"/>
      <c r="B85" s="82"/>
      <c r="C85" s="86"/>
      <c r="D85" s="5"/>
      <c r="E85" s="5"/>
      <c r="F85" s="1"/>
    </row>
    <row r="86" spans="1:9" x14ac:dyDescent="0.25">
      <c r="A86" s="81"/>
      <c r="B86" s="82"/>
      <c r="C86" s="86"/>
      <c r="D86" s="70" t="s">
        <v>7</v>
      </c>
      <c r="E86" s="71"/>
      <c r="F86" s="72"/>
    </row>
    <row r="87" spans="1:9" x14ac:dyDescent="0.25">
      <c r="A87" s="81"/>
      <c r="B87" s="82"/>
      <c r="C87" s="86"/>
      <c r="D87" s="76"/>
      <c r="E87" s="77"/>
      <c r="F87" s="78"/>
    </row>
    <row r="88" spans="1:9" x14ac:dyDescent="0.25">
      <c r="A88" s="81"/>
      <c r="B88" s="82"/>
      <c r="C88" s="86"/>
      <c r="D88" s="73"/>
      <c r="E88" s="74"/>
      <c r="F88" s="75"/>
    </row>
    <row r="89" spans="1:9" x14ac:dyDescent="0.25">
      <c r="A89" s="81"/>
      <c r="B89" s="82"/>
      <c r="C89" s="86"/>
      <c r="D89" s="3"/>
      <c r="E89" s="3"/>
      <c r="F89" s="13"/>
    </row>
    <row r="90" spans="1:9" x14ac:dyDescent="0.25">
      <c r="A90" s="81"/>
      <c r="B90" s="82"/>
      <c r="C90" s="86"/>
      <c r="D90" s="61" t="s">
        <v>8</v>
      </c>
      <c r="E90" s="62"/>
      <c r="F90" s="63"/>
    </row>
    <row r="91" spans="1:9" x14ac:dyDescent="0.25">
      <c r="A91" s="81"/>
      <c r="B91" s="82"/>
      <c r="C91" s="86"/>
      <c r="D91" s="3"/>
      <c r="E91" s="3"/>
      <c r="F91" s="3"/>
    </row>
    <row r="92" spans="1:9" x14ac:dyDescent="0.25">
      <c r="A92" s="81"/>
      <c r="B92" s="82"/>
      <c r="C92" s="86"/>
      <c r="D92" s="58" t="s">
        <v>9</v>
      </c>
      <c r="E92" s="59"/>
      <c r="F92" s="60"/>
    </row>
    <row r="93" spans="1:9" x14ac:dyDescent="0.25">
      <c r="A93" s="81"/>
      <c r="B93" s="82"/>
      <c r="C93" s="86"/>
      <c r="D93" s="58" t="s">
        <v>10</v>
      </c>
      <c r="E93" s="59"/>
      <c r="F93" s="60"/>
    </row>
    <row r="94" spans="1:9" x14ac:dyDescent="0.25">
      <c r="A94" s="81"/>
      <c r="B94" s="82"/>
      <c r="C94" s="86"/>
      <c r="D94" s="10" t="s">
        <v>11</v>
      </c>
      <c r="E94" s="10" t="s">
        <v>22</v>
      </c>
      <c r="F94" s="11">
        <f>G94/H94*I94</f>
        <v>222.41500000000002</v>
      </c>
      <c r="G94">
        <v>2224.15</v>
      </c>
      <c r="H94">
        <v>100</v>
      </c>
      <c r="I94">
        <v>10</v>
      </c>
    </row>
    <row r="95" spans="1:9" x14ac:dyDescent="0.25">
      <c r="A95" s="81"/>
      <c r="B95" s="82"/>
      <c r="C95" s="86"/>
      <c r="D95" s="8" t="s">
        <v>12</v>
      </c>
      <c r="E95" s="10" t="s">
        <v>23</v>
      </c>
      <c r="F95" s="11">
        <f>G95/H94*I94</f>
        <v>505.68999999999994</v>
      </c>
      <c r="G95">
        <v>5056.8999999999996</v>
      </c>
    </row>
    <row r="96" spans="1:9" ht="23.25" x14ac:dyDescent="0.25">
      <c r="A96" s="81"/>
      <c r="B96" s="82"/>
      <c r="C96" s="86"/>
      <c r="D96" s="8" t="s">
        <v>13</v>
      </c>
      <c r="E96" s="10" t="s">
        <v>24</v>
      </c>
      <c r="F96" s="11">
        <f>G96/H94*I94</f>
        <v>101.601</v>
      </c>
      <c r="G96">
        <v>1016.01</v>
      </c>
    </row>
    <row r="97" spans="1:9" x14ac:dyDescent="0.25">
      <c r="A97" s="81"/>
      <c r="B97" s="82"/>
      <c r="C97" s="86"/>
      <c r="D97" s="10" t="s">
        <v>14</v>
      </c>
      <c r="E97" s="10" t="s">
        <v>24</v>
      </c>
      <c r="F97" s="11">
        <f>G97/H94*I94</f>
        <v>75.503</v>
      </c>
      <c r="G97">
        <v>755.03</v>
      </c>
    </row>
    <row r="98" spans="1:9" x14ac:dyDescent="0.25">
      <c r="A98" s="81"/>
      <c r="B98" s="82"/>
      <c r="C98" s="86"/>
      <c r="D98" s="17"/>
      <c r="E98" s="18"/>
      <c r="F98" s="19">
        <f>SUM(F94:F97)</f>
        <v>905.20900000000006</v>
      </c>
    </row>
    <row r="99" spans="1:9" x14ac:dyDescent="0.25">
      <c r="A99" s="81"/>
      <c r="B99" s="82"/>
      <c r="C99" s="86"/>
      <c r="D99" s="61" t="s">
        <v>15</v>
      </c>
      <c r="E99" s="62"/>
      <c r="F99" s="63"/>
    </row>
    <row r="100" spans="1:9" ht="34.5" x14ac:dyDescent="0.25">
      <c r="A100" s="81"/>
      <c r="B100" s="82"/>
      <c r="C100" s="86"/>
      <c r="D100" s="16" t="s">
        <v>47</v>
      </c>
      <c r="E100" s="9" t="s">
        <v>32</v>
      </c>
      <c r="F100" s="14">
        <f>G100/H94*I94</f>
        <v>56.599000000000004</v>
      </c>
      <c r="G100" s="38">
        <v>565.99</v>
      </c>
    </row>
    <row r="101" spans="1:9" x14ac:dyDescent="0.25">
      <c r="A101" s="81"/>
      <c r="B101" s="82"/>
      <c r="C101" s="86"/>
      <c r="D101" s="8" t="s">
        <v>25</v>
      </c>
      <c r="E101" s="9" t="s">
        <v>32</v>
      </c>
      <c r="F101" s="14">
        <f>G101/H94*I94</f>
        <v>13.67963</v>
      </c>
      <c r="G101" s="38">
        <v>136.7963</v>
      </c>
    </row>
    <row r="102" spans="1:9" ht="45.75" x14ac:dyDescent="0.25">
      <c r="A102" s="81"/>
      <c r="B102" s="82"/>
      <c r="C102" s="86"/>
      <c r="D102" s="8" t="s">
        <v>26</v>
      </c>
      <c r="E102" s="9" t="s">
        <v>32</v>
      </c>
      <c r="F102" s="14">
        <f>G102/H94*I94</f>
        <v>6.7447370000000006</v>
      </c>
      <c r="G102" s="38">
        <v>67.447370000000006</v>
      </c>
    </row>
    <row r="103" spans="1:9" ht="23.25" x14ac:dyDescent="0.25">
      <c r="A103" s="81"/>
      <c r="B103" s="82"/>
      <c r="C103" s="86"/>
      <c r="D103" s="8" t="s">
        <v>27</v>
      </c>
      <c r="E103" s="9" t="s">
        <v>32</v>
      </c>
      <c r="F103" s="12">
        <f>G103/H94*I94</f>
        <v>26.884619999999998</v>
      </c>
      <c r="G103" s="38">
        <v>268.84620000000001</v>
      </c>
    </row>
    <row r="104" spans="1:9" ht="23.25" x14ac:dyDescent="0.25">
      <c r="A104" s="81"/>
      <c r="B104" s="82"/>
      <c r="C104" s="86"/>
      <c r="D104" s="8" t="s">
        <v>28</v>
      </c>
      <c r="E104" s="9" t="s">
        <v>32</v>
      </c>
      <c r="F104" s="12">
        <f>G104/H94*I94</f>
        <v>28.752390000000002</v>
      </c>
      <c r="G104" s="38">
        <v>287.52390000000003</v>
      </c>
    </row>
    <row r="105" spans="1:9" ht="102" x14ac:dyDescent="0.25">
      <c r="A105" s="81"/>
      <c r="B105" s="82"/>
      <c r="C105" s="86"/>
      <c r="D105" s="8" t="s">
        <v>29</v>
      </c>
      <c r="E105" s="9" t="s">
        <v>32</v>
      </c>
      <c r="F105" s="12">
        <f>G105/H94*I94</f>
        <v>14.749749999999999</v>
      </c>
      <c r="G105" s="38">
        <v>147.4975</v>
      </c>
    </row>
    <row r="106" spans="1:9" ht="23.25" x14ac:dyDescent="0.25">
      <c r="A106" s="81"/>
      <c r="B106" s="82"/>
      <c r="C106" s="86"/>
      <c r="D106" s="8" t="s">
        <v>30</v>
      </c>
      <c r="E106" s="9" t="s">
        <v>32</v>
      </c>
      <c r="F106" s="12">
        <f>G106/H94*I94</f>
        <v>39.880949999999999</v>
      </c>
      <c r="G106" s="38">
        <v>398.80950000000001</v>
      </c>
    </row>
    <row r="107" spans="1:9" ht="45.75" x14ac:dyDescent="0.25">
      <c r="A107" s="81"/>
      <c r="B107" s="82"/>
      <c r="C107" s="86"/>
      <c r="D107" s="8" t="s">
        <v>31</v>
      </c>
      <c r="E107" s="9" t="s">
        <v>32</v>
      </c>
      <c r="F107" s="12">
        <f>G107/H94*I94</f>
        <v>29.242910000000002</v>
      </c>
      <c r="G107" s="38">
        <v>292.42910000000001</v>
      </c>
    </row>
    <row r="108" spans="1:9" ht="34.5" x14ac:dyDescent="0.25">
      <c r="A108" s="81"/>
      <c r="B108" s="82"/>
      <c r="C108" s="86"/>
      <c r="D108" s="8" t="s">
        <v>61</v>
      </c>
      <c r="E108" s="9" t="s">
        <v>32</v>
      </c>
      <c r="F108" s="12">
        <f>G108/H94*I94</f>
        <v>0</v>
      </c>
      <c r="G108" s="38">
        <v>0</v>
      </c>
    </row>
    <row r="109" spans="1:9" x14ac:dyDescent="0.25">
      <c r="A109" s="81"/>
      <c r="B109" s="82"/>
      <c r="C109" s="86"/>
      <c r="D109" s="3"/>
      <c r="E109" s="3"/>
      <c r="F109" s="13">
        <f>F101+F102+F103+F104+F105+F106+F107+F108+F100</f>
        <v>216.53398699999997</v>
      </c>
      <c r="G109" s="13">
        <f>G101+G102+G103+G104+G105+G106+G107+G108+G100</f>
        <v>2165.3398700000002</v>
      </c>
    </row>
    <row r="110" spans="1:9" x14ac:dyDescent="0.25">
      <c r="A110" s="81"/>
      <c r="B110" s="82"/>
      <c r="C110" s="86"/>
      <c r="D110" s="70" t="s">
        <v>16</v>
      </c>
      <c r="E110" s="71"/>
      <c r="F110" s="72"/>
    </row>
    <row r="111" spans="1:9" x14ac:dyDescent="0.25">
      <c r="A111" s="81"/>
      <c r="B111" s="82"/>
      <c r="C111" s="86"/>
      <c r="D111" s="73"/>
      <c r="E111" s="74"/>
      <c r="F111" s="75"/>
    </row>
    <row r="112" spans="1:9" ht="23.25" x14ac:dyDescent="0.25">
      <c r="A112" s="81"/>
      <c r="B112" s="82"/>
      <c r="C112" s="86"/>
      <c r="D112" s="8" t="s">
        <v>33</v>
      </c>
      <c r="E112" s="10" t="s">
        <v>32</v>
      </c>
      <c r="F112" s="11">
        <f>G112/H94*I94</f>
        <v>0.61722359999999998</v>
      </c>
      <c r="G112" s="38">
        <v>6.1722359999999998</v>
      </c>
      <c r="H112">
        <v>100</v>
      </c>
      <c r="I112">
        <v>10</v>
      </c>
    </row>
    <row r="113" spans="1:9" ht="23.25" x14ac:dyDescent="0.25">
      <c r="A113" s="81"/>
      <c r="B113" s="82"/>
      <c r="C113" s="86"/>
      <c r="D113" s="8" t="s">
        <v>34</v>
      </c>
      <c r="E113" s="10" t="s">
        <v>32</v>
      </c>
      <c r="F113" s="11">
        <f>G113/H112*I112</f>
        <v>8.0748180000000005</v>
      </c>
      <c r="G113" s="38">
        <v>80.748180000000005</v>
      </c>
    </row>
    <row r="114" spans="1:9" ht="23.25" x14ac:dyDescent="0.25">
      <c r="A114" s="81"/>
      <c r="B114" s="82"/>
      <c r="C114" s="86"/>
      <c r="D114" s="8" t="s">
        <v>62</v>
      </c>
      <c r="E114" s="10" t="s">
        <v>32</v>
      </c>
      <c r="F114" s="11">
        <f>G114/H112*I112</f>
        <v>6.6032390000000003</v>
      </c>
      <c r="G114" s="38">
        <v>66.032390000000007</v>
      </c>
    </row>
    <row r="115" spans="1:9" x14ac:dyDescent="0.25">
      <c r="A115" s="81"/>
      <c r="B115" s="82"/>
      <c r="C115" s="86"/>
      <c r="D115" s="3"/>
      <c r="E115" s="3"/>
      <c r="F115" s="13">
        <f>F112+F113+F114</f>
        <v>15.2952806</v>
      </c>
      <c r="G115" s="38"/>
    </row>
    <row r="116" spans="1:9" x14ac:dyDescent="0.25">
      <c r="A116" s="81"/>
      <c r="B116" s="82"/>
      <c r="C116" s="86"/>
      <c r="D116" s="94" t="s">
        <v>17</v>
      </c>
      <c r="E116" s="95"/>
      <c r="F116" s="96"/>
      <c r="G116" s="38"/>
    </row>
    <row r="117" spans="1:9" ht="2.4500000000000002" customHeight="1" x14ac:dyDescent="0.25">
      <c r="A117" s="81"/>
      <c r="B117" s="82"/>
      <c r="C117" s="86"/>
      <c r="D117" s="97"/>
      <c r="E117" s="98"/>
      <c r="F117" s="99"/>
      <c r="G117" s="38"/>
    </row>
    <row r="118" spans="1:9" ht="26.25" x14ac:dyDescent="0.25">
      <c r="A118" s="81"/>
      <c r="B118" s="82"/>
      <c r="C118" s="86"/>
      <c r="D118" s="31" t="s">
        <v>63</v>
      </c>
      <c r="E118" s="10" t="s">
        <v>32</v>
      </c>
      <c r="F118" s="32">
        <f>G118/H118*I118</f>
        <v>6.9030000000000005</v>
      </c>
      <c r="G118" s="38">
        <v>69.03</v>
      </c>
      <c r="H118">
        <v>100</v>
      </c>
      <c r="I118">
        <v>10</v>
      </c>
    </row>
    <row r="119" spans="1:9" x14ac:dyDescent="0.25">
      <c r="A119" s="81"/>
      <c r="B119" s="82"/>
      <c r="C119" s="86"/>
      <c r="D119" s="31" t="s">
        <v>64</v>
      </c>
      <c r="E119" s="10" t="s">
        <v>32</v>
      </c>
      <c r="F119" s="32">
        <f>G119/H118*I118</f>
        <v>26.149000000000001</v>
      </c>
      <c r="G119" s="38">
        <v>261.49</v>
      </c>
    </row>
    <row r="120" spans="1:9" x14ac:dyDescent="0.25">
      <c r="A120" s="81"/>
      <c r="B120" s="82"/>
      <c r="C120" s="86"/>
      <c r="D120" s="3"/>
      <c r="E120" s="3"/>
      <c r="F120" s="13">
        <f>F118+F119</f>
        <v>33.052</v>
      </c>
    </row>
    <row r="121" spans="1:9" x14ac:dyDescent="0.25">
      <c r="A121" s="81"/>
      <c r="B121" s="82"/>
      <c r="C121" s="86"/>
      <c r="D121" s="58" t="s">
        <v>18</v>
      </c>
      <c r="E121" s="59"/>
      <c r="F121" s="60"/>
    </row>
    <row r="122" spans="1:9" x14ac:dyDescent="0.25">
      <c r="A122" s="81"/>
      <c r="B122" s="82"/>
      <c r="C122" s="86"/>
      <c r="D122" s="3"/>
      <c r="E122" s="3"/>
      <c r="F122" s="3"/>
    </row>
    <row r="123" spans="1:9" x14ac:dyDescent="0.25">
      <c r="A123" s="81"/>
      <c r="B123" s="82"/>
      <c r="C123" s="86"/>
      <c r="D123" s="70" t="s">
        <v>19</v>
      </c>
      <c r="E123" s="71"/>
      <c r="F123" s="72"/>
    </row>
    <row r="124" spans="1:9" x14ac:dyDescent="0.25">
      <c r="A124" s="81"/>
      <c r="B124" s="82"/>
      <c r="C124" s="86"/>
      <c r="D124" s="73"/>
      <c r="E124" s="74"/>
      <c r="F124" s="75"/>
    </row>
    <row r="125" spans="1:9" x14ac:dyDescent="0.25">
      <c r="A125" s="81"/>
      <c r="B125" s="82"/>
      <c r="C125" s="86"/>
      <c r="D125" s="8" t="s">
        <v>35</v>
      </c>
      <c r="E125" s="10" t="s">
        <v>40</v>
      </c>
      <c r="F125" s="11">
        <f>G125/H125*I125</f>
        <v>224.83800000000002</v>
      </c>
      <c r="G125" s="42">
        <v>2248.38</v>
      </c>
      <c r="H125">
        <v>100</v>
      </c>
      <c r="I125">
        <v>10</v>
      </c>
    </row>
    <row r="126" spans="1:9" x14ac:dyDescent="0.25">
      <c r="A126" s="81"/>
      <c r="B126" s="82"/>
      <c r="C126" s="86"/>
      <c r="D126" s="8" t="s">
        <v>51</v>
      </c>
      <c r="E126" s="10" t="s">
        <v>40</v>
      </c>
      <c r="F126" s="11">
        <f>G126/H125*I125</f>
        <v>52.908000000000008</v>
      </c>
      <c r="G126" s="42">
        <v>529.08000000000004</v>
      </c>
    </row>
    <row r="127" spans="1:9" ht="34.5" x14ac:dyDescent="0.25">
      <c r="A127" s="81"/>
      <c r="B127" s="82"/>
      <c r="C127" s="86"/>
      <c r="D127" s="8" t="s">
        <v>65</v>
      </c>
      <c r="E127" s="10" t="s">
        <v>40</v>
      </c>
      <c r="F127" s="11">
        <f>G127/H125*I125</f>
        <v>208.25399999999999</v>
      </c>
      <c r="G127" s="42">
        <v>2082.54</v>
      </c>
    </row>
    <row r="128" spans="1:9" ht="45.75" x14ac:dyDescent="0.25">
      <c r="A128" s="81"/>
      <c r="B128" s="82"/>
      <c r="C128" s="86"/>
      <c r="D128" s="8" t="s">
        <v>36</v>
      </c>
      <c r="E128" s="10" t="s">
        <v>40</v>
      </c>
      <c r="F128" s="11">
        <f>G128/H125*I125</f>
        <v>105.81700000000001</v>
      </c>
      <c r="G128" s="42">
        <v>1058.17</v>
      </c>
    </row>
    <row r="129" spans="1:9" x14ac:dyDescent="0.25">
      <c r="A129" s="81"/>
      <c r="B129" s="82"/>
      <c r="C129" s="86"/>
      <c r="D129" s="8" t="s">
        <v>48</v>
      </c>
      <c r="E129" s="10" t="s">
        <v>40</v>
      </c>
      <c r="F129" s="11">
        <f>G129/H125*I125</f>
        <v>52.908000000000008</v>
      </c>
      <c r="G129" s="42">
        <v>529.08000000000004</v>
      </c>
    </row>
    <row r="130" spans="1:9" x14ac:dyDescent="0.25">
      <c r="A130" s="81"/>
      <c r="B130" s="82"/>
      <c r="C130" s="86"/>
      <c r="D130" s="8" t="s">
        <v>38</v>
      </c>
      <c r="E130" s="10" t="s">
        <v>40</v>
      </c>
      <c r="F130" s="11">
        <f>G130/H125*I125</f>
        <v>317.45</v>
      </c>
      <c r="G130" s="42">
        <v>3174.5</v>
      </c>
    </row>
    <row r="131" spans="1:9" x14ac:dyDescent="0.25">
      <c r="A131" s="81"/>
      <c r="B131" s="82"/>
      <c r="C131" s="86"/>
      <c r="D131" s="8" t="s">
        <v>37</v>
      </c>
      <c r="E131" s="10" t="s">
        <v>40</v>
      </c>
      <c r="F131" s="11">
        <f>G131/H125*I125</f>
        <v>846.53400000000011</v>
      </c>
      <c r="G131" s="42">
        <v>8465.34</v>
      </c>
    </row>
    <row r="132" spans="1:9" ht="23.25" x14ac:dyDescent="0.25">
      <c r="A132" s="81"/>
      <c r="B132" s="82"/>
      <c r="C132" s="86"/>
      <c r="D132" s="8" t="s">
        <v>39</v>
      </c>
      <c r="E132" s="10" t="s">
        <v>40</v>
      </c>
      <c r="F132" s="11">
        <f>G132/H125*I125</f>
        <v>211.63299999999998</v>
      </c>
      <c r="G132" s="42">
        <v>2116.33</v>
      </c>
    </row>
    <row r="133" spans="1:9" x14ac:dyDescent="0.25">
      <c r="A133" s="81"/>
      <c r="B133" s="82"/>
      <c r="C133" s="86"/>
      <c r="D133" s="10" t="s">
        <v>52</v>
      </c>
      <c r="E133" s="10" t="s">
        <v>40</v>
      </c>
      <c r="F133" s="11">
        <f>G133/H125*I125</f>
        <v>105.81700000000001</v>
      </c>
      <c r="G133" s="42">
        <v>1058.17</v>
      </c>
    </row>
    <row r="134" spans="1:9" x14ac:dyDescent="0.25">
      <c r="A134" s="81"/>
      <c r="B134" s="82"/>
      <c r="C134" s="86"/>
      <c r="D134" s="17"/>
      <c r="E134" s="18"/>
      <c r="F134" s="19">
        <f>SUM(F125:F133)</f>
        <v>2126.1590000000001</v>
      </c>
    </row>
    <row r="135" spans="1:9" x14ac:dyDescent="0.25">
      <c r="A135" s="81"/>
      <c r="B135" s="82"/>
      <c r="C135" s="86"/>
      <c r="D135" s="58" t="s">
        <v>20</v>
      </c>
      <c r="E135" s="59"/>
      <c r="F135" s="60"/>
    </row>
    <row r="136" spans="1:9" ht="45.75" x14ac:dyDescent="0.25">
      <c r="A136" s="81"/>
      <c r="B136" s="82"/>
      <c r="C136" s="86"/>
      <c r="D136" s="8" t="s">
        <v>41</v>
      </c>
      <c r="E136" s="10" t="s">
        <v>46</v>
      </c>
      <c r="F136" s="15">
        <f>G136/H136*I136</f>
        <v>80.904999999999987</v>
      </c>
      <c r="G136" s="47">
        <v>809.05</v>
      </c>
      <c r="H136">
        <v>100</v>
      </c>
      <c r="I136">
        <v>10</v>
      </c>
    </row>
    <row r="137" spans="1:9" ht="23.25" x14ac:dyDescent="0.25">
      <c r="A137" s="81"/>
      <c r="B137" s="82"/>
      <c r="C137" s="86"/>
      <c r="D137" s="8" t="s">
        <v>42</v>
      </c>
      <c r="E137" s="10" t="s">
        <v>46</v>
      </c>
      <c r="F137" s="15">
        <f>G137/H136*I136</f>
        <v>18.82</v>
      </c>
      <c r="G137" s="47">
        <v>188.2</v>
      </c>
    </row>
    <row r="138" spans="1:9" x14ac:dyDescent="0.25">
      <c r="A138" s="81"/>
      <c r="B138" s="82"/>
      <c r="C138" s="86"/>
      <c r="D138" s="8" t="s">
        <v>43</v>
      </c>
      <c r="E138" s="10" t="s">
        <v>46</v>
      </c>
      <c r="F138" s="12">
        <f>G138/H136*I136</f>
        <v>454.01400000000001</v>
      </c>
      <c r="G138" s="47">
        <v>4540.1400000000003</v>
      </c>
    </row>
    <row r="139" spans="1:9" ht="23.25" x14ac:dyDescent="0.25">
      <c r="A139" s="81"/>
      <c r="B139" s="82"/>
      <c r="C139" s="86"/>
      <c r="D139" s="8" t="s">
        <v>49</v>
      </c>
      <c r="E139" s="10" t="s">
        <v>46</v>
      </c>
      <c r="F139" s="12">
        <f>G139/H136*I136</f>
        <v>1.415</v>
      </c>
      <c r="G139" s="47">
        <v>14.15</v>
      </c>
    </row>
    <row r="140" spans="1:9" x14ac:dyDescent="0.25">
      <c r="A140" s="81"/>
      <c r="B140" s="82"/>
      <c r="C140" s="86"/>
      <c r="D140" s="8" t="s">
        <v>44</v>
      </c>
      <c r="E140" s="10" t="s">
        <v>46</v>
      </c>
      <c r="F140" s="12">
        <f>G140/H136*I136</f>
        <v>27.781000000000002</v>
      </c>
      <c r="G140" s="47">
        <v>277.81</v>
      </c>
    </row>
    <row r="141" spans="1:9" ht="23.25" x14ac:dyDescent="0.25">
      <c r="A141" s="81"/>
      <c r="B141" s="82"/>
      <c r="C141" s="86"/>
      <c r="D141" s="8" t="s">
        <v>66</v>
      </c>
      <c r="E141" s="10" t="s">
        <v>46</v>
      </c>
      <c r="F141" s="12">
        <f>G141/H136*I136</f>
        <v>1.415</v>
      </c>
      <c r="G141" s="47">
        <v>14.15</v>
      </c>
    </row>
    <row r="142" spans="1:9" ht="23.25" x14ac:dyDescent="0.25">
      <c r="A142" s="81"/>
      <c r="B142" s="82"/>
      <c r="C142" s="86"/>
      <c r="D142" s="8" t="s">
        <v>67</v>
      </c>
      <c r="E142" s="10" t="s">
        <v>46</v>
      </c>
      <c r="F142" s="12">
        <f>G142/H136*I136</f>
        <v>5.1882999999999999</v>
      </c>
      <c r="G142" s="47">
        <v>51.883000000000003</v>
      </c>
    </row>
    <row r="143" spans="1:9" ht="23.25" x14ac:dyDescent="0.25">
      <c r="A143" s="81"/>
      <c r="B143" s="82"/>
      <c r="C143" s="86"/>
      <c r="D143" s="8" t="s">
        <v>53</v>
      </c>
      <c r="E143" s="10" t="s">
        <v>46</v>
      </c>
      <c r="F143" s="12">
        <f>G143/H136*I136</f>
        <v>1.887</v>
      </c>
      <c r="G143" s="47">
        <v>18.87</v>
      </c>
    </row>
    <row r="144" spans="1:9" ht="23.25" x14ac:dyDescent="0.25">
      <c r="A144" s="83"/>
      <c r="B144" s="84"/>
      <c r="C144" s="87"/>
      <c r="D144" s="8" t="s">
        <v>45</v>
      </c>
      <c r="E144" s="10" t="s">
        <v>46</v>
      </c>
      <c r="F144" s="12">
        <f>G144/H136*I136</f>
        <v>35.091000000000001</v>
      </c>
      <c r="G144" s="47">
        <v>350.91</v>
      </c>
    </row>
    <row r="145" spans="1:11" x14ac:dyDescent="0.25">
      <c r="A145" s="64"/>
      <c r="B145" s="65"/>
      <c r="C145" s="3"/>
      <c r="D145" s="3"/>
      <c r="E145" s="3"/>
      <c r="F145" s="13">
        <f>SUM(F136:F144)</f>
        <v>626.51629999999989</v>
      </c>
      <c r="G145" s="33"/>
    </row>
    <row r="146" spans="1:11" x14ac:dyDescent="0.25">
      <c r="A146" s="64"/>
      <c r="B146" s="65"/>
      <c r="C146" s="3"/>
      <c r="D146" s="3"/>
      <c r="E146" s="3"/>
      <c r="F146" s="13">
        <f>F89+F98+F109+F115+F134+F145+F120</f>
        <v>3922.7655676000004</v>
      </c>
      <c r="G146" s="49">
        <f>F146*K79</f>
        <v>768862.05124960013</v>
      </c>
    </row>
    <row r="147" spans="1:11" x14ac:dyDescent="0.25">
      <c r="A147">
        <v>3</v>
      </c>
    </row>
    <row r="148" spans="1:11" ht="60" x14ac:dyDescent="0.25">
      <c r="A148" s="66" t="s">
        <v>0</v>
      </c>
      <c r="B148" s="67"/>
      <c r="C148" s="6" t="s">
        <v>1</v>
      </c>
      <c r="D148" s="6" t="s">
        <v>2</v>
      </c>
      <c r="E148" s="6" t="s">
        <v>3</v>
      </c>
      <c r="F148" s="7" t="s">
        <v>4</v>
      </c>
      <c r="K148" s="53">
        <v>16</v>
      </c>
    </row>
    <row r="149" spans="1:11" x14ac:dyDescent="0.25">
      <c r="A149" s="68">
        <v>1</v>
      </c>
      <c r="B149" s="69"/>
      <c r="C149" s="4">
        <v>2</v>
      </c>
      <c r="D149" s="2">
        <v>3</v>
      </c>
      <c r="E149" s="3">
        <v>4</v>
      </c>
      <c r="F149" s="3">
        <v>5</v>
      </c>
    </row>
    <row r="150" spans="1:11" x14ac:dyDescent="0.25">
      <c r="A150" s="79" t="s">
        <v>50</v>
      </c>
      <c r="B150" s="80"/>
      <c r="C150" s="85" t="s">
        <v>70</v>
      </c>
      <c r="D150" s="70" t="s">
        <v>5</v>
      </c>
      <c r="E150" s="71"/>
      <c r="F150" s="72"/>
    </row>
    <row r="151" spans="1:11" x14ac:dyDescent="0.25">
      <c r="A151" s="81"/>
      <c r="B151" s="82"/>
      <c r="C151" s="86"/>
      <c r="D151" s="73"/>
      <c r="E151" s="74"/>
      <c r="F151" s="75"/>
    </row>
    <row r="152" spans="1:11" x14ac:dyDescent="0.25">
      <c r="A152" s="81"/>
      <c r="B152" s="82"/>
      <c r="C152" s="86"/>
      <c r="D152" s="70" t="s">
        <v>6</v>
      </c>
      <c r="E152" s="71"/>
      <c r="F152" s="72"/>
    </row>
    <row r="153" spans="1:11" x14ac:dyDescent="0.25">
      <c r="A153" s="81"/>
      <c r="B153" s="82"/>
      <c r="C153" s="86"/>
      <c r="D153" s="73"/>
      <c r="E153" s="74"/>
      <c r="F153" s="75"/>
    </row>
    <row r="154" spans="1:11" ht="23.25" x14ac:dyDescent="0.25">
      <c r="A154" s="81"/>
      <c r="B154" s="82"/>
      <c r="C154" s="86"/>
      <c r="D154" s="8" t="s">
        <v>54</v>
      </c>
      <c r="E154" s="20" t="s">
        <v>40</v>
      </c>
      <c r="F154" s="23">
        <v>9523.5</v>
      </c>
    </row>
    <row r="155" spans="1:11" x14ac:dyDescent="0.25">
      <c r="A155" s="81"/>
      <c r="B155" s="82"/>
      <c r="C155" s="86"/>
      <c r="D155" s="20" t="s">
        <v>56</v>
      </c>
      <c r="E155" s="20" t="s">
        <v>40</v>
      </c>
      <c r="F155" s="23">
        <v>793.63</v>
      </c>
    </row>
    <row r="156" spans="1:11" ht="23.25" x14ac:dyDescent="0.25">
      <c r="A156" s="81"/>
      <c r="B156" s="82"/>
      <c r="C156" s="86"/>
      <c r="D156" s="8" t="s">
        <v>55</v>
      </c>
      <c r="E156" s="20" t="s">
        <v>40</v>
      </c>
      <c r="F156" s="23">
        <v>1587.25</v>
      </c>
    </row>
    <row r="157" spans="1:11" x14ac:dyDescent="0.25">
      <c r="A157" s="81"/>
      <c r="B157" s="82"/>
      <c r="C157" s="86"/>
      <c r="D157" s="8" t="s">
        <v>74</v>
      </c>
      <c r="E157" s="20" t="s">
        <v>40</v>
      </c>
      <c r="F157" s="23">
        <v>1058.17</v>
      </c>
    </row>
    <row r="158" spans="1:11" x14ac:dyDescent="0.25">
      <c r="A158" s="81"/>
      <c r="B158" s="82"/>
      <c r="C158" s="86"/>
      <c r="D158" s="8" t="s">
        <v>75</v>
      </c>
      <c r="E158" s="20" t="s">
        <v>40</v>
      </c>
      <c r="F158" s="23">
        <v>1058.17</v>
      </c>
    </row>
    <row r="159" spans="1:11" x14ac:dyDescent="0.25">
      <c r="A159" s="81"/>
      <c r="B159" s="82"/>
      <c r="C159" s="86"/>
      <c r="D159" s="8" t="s">
        <v>76</v>
      </c>
      <c r="E159" s="20" t="s">
        <v>40</v>
      </c>
      <c r="F159" s="23">
        <v>3174.5</v>
      </c>
    </row>
    <row r="160" spans="1:11" x14ac:dyDescent="0.25">
      <c r="A160" s="81"/>
      <c r="B160" s="82"/>
      <c r="C160" s="86"/>
      <c r="D160" s="8" t="s">
        <v>77</v>
      </c>
      <c r="E160" s="20" t="s">
        <v>40</v>
      </c>
      <c r="F160" s="23">
        <v>1058.17</v>
      </c>
    </row>
    <row r="161" spans="1:9" x14ac:dyDescent="0.25">
      <c r="A161" s="81"/>
      <c r="B161" s="82"/>
      <c r="C161" s="86"/>
      <c r="D161" s="21"/>
      <c r="E161" s="22"/>
      <c r="F161" s="34">
        <f>SUM(F154:F160)</f>
        <v>18253.39</v>
      </c>
    </row>
    <row r="162" spans="1:9" x14ac:dyDescent="0.25">
      <c r="A162" s="81"/>
      <c r="B162" s="82"/>
      <c r="C162" s="86"/>
      <c r="D162" s="70" t="s">
        <v>79</v>
      </c>
      <c r="E162" s="71"/>
      <c r="F162" s="72"/>
    </row>
    <row r="163" spans="1:9" x14ac:dyDescent="0.25">
      <c r="A163" s="81"/>
      <c r="B163" s="82"/>
      <c r="C163" s="86"/>
      <c r="D163" s="76"/>
      <c r="E163" s="77"/>
      <c r="F163" s="78"/>
    </row>
    <row r="164" spans="1:9" x14ac:dyDescent="0.25">
      <c r="A164" s="81"/>
      <c r="B164" s="82"/>
      <c r="C164" s="86"/>
      <c r="D164" s="73"/>
      <c r="E164" s="74"/>
      <c r="F164" s="75"/>
    </row>
    <row r="165" spans="1:9" x14ac:dyDescent="0.25">
      <c r="A165" s="81"/>
      <c r="B165" s="82"/>
      <c r="C165" s="86"/>
      <c r="D165" s="3"/>
      <c r="E165" s="3"/>
      <c r="F165" s="13"/>
    </row>
    <row r="166" spans="1:9" x14ac:dyDescent="0.25">
      <c r="A166" s="81"/>
      <c r="B166" s="82"/>
      <c r="C166" s="86"/>
      <c r="D166" s="61" t="s">
        <v>8</v>
      </c>
      <c r="E166" s="62"/>
      <c r="F166" s="63"/>
    </row>
    <row r="167" spans="1:9" x14ac:dyDescent="0.25">
      <c r="A167" s="81"/>
      <c r="B167" s="82"/>
      <c r="C167" s="86"/>
      <c r="D167" s="3"/>
      <c r="E167" s="3"/>
      <c r="F167" s="3"/>
    </row>
    <row r="168" spans="1:9" x14ac:dyDescent="0.25">
      <c r="A168" s="81"/>
      <c r="B168" s="82"/>
      <c r="C168" s="86"/>
      <c r="D168" s="58" t="s">
        <v>9</v>
      </c>
      <c r="E168" s="59"/>
      <c r="F168" s="60"/>
    </row>
    <row r="169" spans="1:9" x14ac:dyDescent="0.25">
      <c r="A169" s="81"/>
      <c r="B169" s="82"/>
      <c r="C169" s="86"/>
      <c r="D169" s="58" t="s">
        <v>10</v>
      </c>
      <c r="E169" s="59"/>
      <c r="F169" s="60"/>
    </row>
    <row r="170" spans="1:9" x14ac:dyDescent="0.25">
      <c r="A170" s="81"/>
      <c r="B170" s="82"/>
      <c r="C170" s="86"/>
      <c r="D170" s="10" t="s">
        <v>11</v>
      </c>
      <c r="E170" s="10" t="s">
        <v>22</v>
      </c>
      <c r="F170" s="11">
        <f>G170/H170*I170</f>
        <v>2001.7350000000001</v>
      </c>
      <c r="G170">
        <v>2224.15</v>
      </c>
      <c r="H170">
        <v>100</v>
      </c>
      <c r="I170">
        <v>90</v>
      </c>
    </row>
    <row r="171" spans="1:9" x14ac:dyDescent="0.25">
      <c r="A171" s="81"/>
      <c r="B171" s="82"/>
      <c r="C171" s="86"/>
      <c r="D171" s="8" t="s">
        <v>12</v>
      </c>
      <c r="E171" s="10" t="s">
        <v>23</v>
      </c>
      <c r="F171" s="11">
        <f>G171/H170*I170</f>
        <v>4551.21</v>
      </c>
      <c r="G171">
        <v>5056.8999999999996</v>
      </c>
    </row>
    <row r="172" spans="1:9" ht="23.25" x14ac:dyDescent="0.25">
      <c r="A172" s="81"/>
      <c r="B172" s="82"/>
      <c r="C172" s="86"/>
      <c r="D172" s="8" t="s">
        <v>13</v>
      </c>
      <c r="E172" s="10" t="s">
        <v>24</v>
      </c>
      <c r="F172" s="11">
        <f>G172/H170*I170</f>
        <v>914.40899999999999</v>
      </c>
      <c r="G172">
        <v>1016.01</v>
      </c>
    </row>
    <row r="173" spans="1:9" x14ac:dyDescent="0.25">
      <c r="A173" s="81"/>
      <c r="B173" s="82"/>
      <c r="C173" s="86"/>
      <c r="D173" s="10" t="s">
        <v>14</v>
      </c>
      <c r="E173" s="10" t="s">
        <v>24</v>
      </c>
      <c r="F173" s="11">
        <f>G173/H170*I170</f>
        <v>679.52700000000004</v>
      </c>
      <c r="G173">
        <v>755.03</v>
      </c>
    </row>
    <row r="174" spans="1:9" x14ac:dyDescent="0.25">
      <c r="A174" s="81"/>
      <c r="B174" s="82"/>
      <c r="C174" s="86"/>
      <c r="D174" s="17"/>
      <c r="E174" s="18"/>
      <c r="F174" s="19">
        <f>SUM(F170:F173)</f>
        <v>8146.8809999999994</v>
      </c>
    </row>
    <row r="175" spans="1:9" ht="43.9" customHeight="1" x14ac:dyDescent="0.25">
      <c r="A175" s="81"/>
      <c r="B175" s="82"/>
      <c r="C175" s="86"/>
      <c r="D175" s="61" t="s">
        <v>15</v>
      </c>
      <c r="E175" s="62"/>
      <c r="F175" s="63"/>
    </row>
    <row r="176" spans="1:9" ht="34.5" x14ac:dyDescent="0.25">
      <c r="A176" s="81"/>
      <c r="B176" s="82"/>
      <c r="C176" s="86"/>
      <c r="D176" s="16" t="s">
        <v>47</v>
      </c>
      <c r="E176" s="9" t="s">
        <v>32</v>
      </c>
      <c r="F176" s="14">
        <f>G176/H170*I170</f>
        <v>509.39100000000002</v>
      </c>
      <c r="G176" s="38">
        <v>565.99</v>
      </c>
    </row>
    <row r="177" spans="1:9" x14ac:dyDescent="0.25">
      <c r="A177" s="81"/>
      <c r="B177" s="82"/>
      <c r="C177" s="86"/>
      <c r="D177" s="8" t="s">
        <v>25</v>
      </c>
      <c r="E177" s="9" t="s">
        <v>32</v>
      </c>
      <c r="F177" s="14">
        <f>G177/H170*I170</f>
        <v>123.11667</v>
      </c>
      <c r="G177" s="38">
        <v>136.7963</v>
      </c>
    </row>
    <row r="178" spans="1:9" ht="45.75" x14ac:dyDescent="0.25">
      <c r="A178" s="81"/>
      <c r="B178" s="82"/>
      <c r="C178" s="86"/>
      <c r="D178" s="8" t="s">
        <v>26</v>
      </c>
      <c r="E178" s="9" t="s">
        <v>32</v>
      </c>
      <c r="F178" s="14">
        <f>G178/H170*I170</f>
        <v>60.702633000000006</v>
      </c>
      <c r="G178" s="38">
        <v>67.447370000000006</v>
      </c>
    </row>
    <row r="179" spans="1:9" ht="23.25" x14ac:dyDescent="0.25">
      <c r="A179" s="81"/>
      <c r="B179" s="82"/>
      <c r="C179" s="86"/>
      <c r="D179" s="8" t="s">
        <v>27</v>
      </c>
      <c r="E179" s="9" t="s">
        <v>32</v>
      </c>
      <c r="F179" s="12">
        <f>G179/H170*I170</f>
        <v>241.96158</v>
      </c>
      <c r="G179" s="38">
        <v>268.84620000000001</v>
      </c>
    </row>
    <row r="180" spans="1:9" ht="23.25" x14ac:dyDescent="0.25">
      <c r="A180" s="81"/>
      <c r="B180" s="82"/>
      <c r="C180" s="86"/>
      <c r="D180" s="8" t="s">
        <v>28</v>
      </c>
      <c r="E180" s="9" t="s">
        <v>32</v>
      </c>
      <c r="F180" s="12">
        <f>G180/H170*I170</f>
        <v>258.77151000000003</v>
      </c>
      <c r="G180" s="38">
        <v>287.52390000000003</v>
      </c>
    </row>
    <row r="181" spans="1:9" ht="102" x14ac:dyDescent="0.25">
      <c r="A181" s="81"/>
      <c r="B181" s="82"/>
      <c r="C181" s="86"/>
      <c r="D181" s="8" t="s">
        <v>29</v>
      </c>
      <c r="E181" s="9" t="s">
        <v>32</v>
      </c>
      <c r="F181" s="12">
        <f>G181/H170*I170</f>
        <v>132.74775</v>
      </c>
      <c r="G181" s="38">
        <v>147.4975</v>
      </c>
    </row>
    <row r="182" spans="1:9" ht="23.25" x14ac:dyDescent="0.25">
      <c r="A182" s="81"/>
      <c r="B182" s="82"/>
      <c r="C182" s="86"/>
      <c r="D182" s="8" t="s">
        <v>30</v>
      </c>
      <c r="E182" s="9" t="s">
        <v>32</v>
      </c>
      <c r="F182" s="12">
        <f>G182/H170*I170</f>
        <v>358.92854999999997</v>
      </c>
      <c r="G182" s="38">
        <v>398.80950000000001</v>
      </c>
    </row>
    <row r="183" spans="1:9" ht="45.75" x14ac:dyDescent="0.25">
      <c r="A183" s="81"/>
      <c r="B183" s="82"/>
      <c r="C183" s="86"/>
      <c r="D183" s="8" t="s">
        <v>31</v>
      </c>
      <c r="E183" s="9" t="s">
        <v>32</v>
      </c>
      <c r="F183" s="12">
        <f>G183/H170*I170</f>
        <v>263.18619000000001</v>
      </c>
      <c r="G183" s="38">
        <v>292.42910000000001</v>
      </c>
    </row>
    <row r="184" spans="1:9" x14ac:dyDescent="0.25">
      <c r="A184" s="81"/>
      <c r="B184" s="82"/>
      <c r="C184" s="86"/>
      <c r="D184" s="3"/>
      <c r="E184" s="3"/>
      <c r="F184" s="13">
        <f>F177+F178+F179+F180+F181+F182+F183+F176</f>
        <v>1948.805883</v>
      </c>
      <c r="G184" s="13">
        <f>G177+G178+G179+G180+G181+G182+G183+G176</f>
        <v>2165.3398700000002</v>
      </c>
    </row>
    <row r="185" spans="1:9" ht="15" customHeight="1" x14ac:dyDescent="0.25">
      <c r="A185" s="81"/>
      <c r="B185" s="82"/>
      <c r="C185" s="86"/>
      <c r="D185" s="70" t="s">
        <v>16</v>
      </c>
      <c r="E185" s="71"/>
      <c r="F185" s="72"/>
    </row>
    <row r="186" spans="1:9" x14ac:dyDescent="0.25">
      <c r="A186" s="81"/>
      <c r="B186" s="82"/>
      <c r="C186" s="86"/>
      <c r="D186" s="73"/>
      <c r="E186" s="74"/>
      <c r="F186" s="75"/>
    </row>
    <row r="187" spans="1:9" ht="23.25" x14ac:dyDescent="0.25">
      <c r="A187" s="81"/>
      <c r="B187" s="82"/>
      <c r="C187" s="86"/>
      <c r="D187" s="8" t="s">
        <v>33</v>
      </c>
      <c r="E187" s="10" t="s">
        <v>32</v>
      </c>
      <c r="F187" s="11">
        <f>G187/H187*I187</f>
        <v>5.5550123999999999</v>
      </c>
      <c r="G187" s="38">
        <v>6.1722359999999998</v>
      </c>
      <c r="H187">
        <v>100</v>
      </c>
      <c r="I187">
        <v>90</v>
      </c>
    </row>
    <row r="188" spans="1:9" ht="23.25" x14ac:dyDescent="0.25">
      <c r="A188" s="81"/>
      <c r="B188" s="82"/>
      <c r="C188" s="86"/>
      <c r="D188" s="8" t="s">
        <v>34</v>
      </c>
      <c r="E188" s="10" t="s">
        <v>32</v>
      </c>
      <c r="F188" s="11">
        <f>G188/H187*I187</f>
        <v>72.673361999999997</v>
      </c>
      <c r="G188" s="38">
        <v>80.748180000000005</v>
      </c>
    </row>
    <row r="189" spans="1:9" ht="23.25" x14ac:dyDescent="0.25">
      <c r="A189" s="81"/>
      <c r="B189" s="82"/>
      <c r="C189" s="86"/>
      <c r="D189" s="8" t="s">
        <v>62</v>
      </c>
      <c r="E189" s="10" t="s">
        <v>32</v>
      </c>
      <c r="F189" s="11">
        <f>G189/H187*I187</f>
        <v>59.429151000000005</v>
      </c>
      <c r="G189" s="38">
        <v>66.032390000000007</v>
      </c>
    </row>
    <row r="190" spans="1:9" x14ac:dyDescent="0.25">
      <c r="A190" s="81"/>
      <c r="B190" s="82"/>
      <c r="C190" s="86"/>
      <c r="D190" s="10"/>
      <c r="E190" s="10"/>
      <c r="F190" s="11">
        <f>F187+F188+F189</f>
        <v>137.6575254</v>
      </c>
      <c r="G190" s="38"/>
    </row>
    <row r="191" spans="1:9" x14ac:dyDescent="0.25">
      <c r="A191" s="81"/>
      <c r="B191" s="82"/>
      <c r="C191" s="86"/>
      <c r="D191" s="88" t="s">
        <v>17</v>
      </c>
      <c r="E191" s="89"/>
      <c r="F191" s="90"/>
      <c r="G191" s="38"/>
    </row>
    <row r="192" spans="1:9" x14ac:dyDescent="0.25">
      <c r="A192" s="81"/>
      <c r="B192" s="82"/>
      <c r="C192" s="86"/>
      <c r="D192" s="91"/>
      <c r="E192" s="92"/>
      <c r="F192" s="93"/>
      <c r="G192" s="38"/>
    </row>
    <row r="193" spans="1:9" ht="23.25" x14ac:dyDescent="0.25">
      <c r="A193" s="81"/>
      <c r="B193" s="82"/>
      <c r="C193" s="86"/>
      <c r="D193" s="36" t="s">
        <v>63</v>
      </c>
      <c r="E193" s="10" t="s">
        <v>32</v>
      </c>
      <c r="F193" s="37">
        <f>G193/H193*I193</f>
        <v>62.127000000000002</v>
      </c>
      <c r="G193" s="38">
        <v>69.03</v>
      </c>
      <c r="H193">
        <v>100</v>
      </c>
      <c r="I193">
        <v>90</v>
      </c>
    </row>
    <row r="194" spans="1:9" x14ac:dyDescent="0.25">
      <c r="A194" s="81"/>
      <c r="B194" s="82"/>
      <c r="C194" s="86"/>
      <c r="D194" s="36" t="s">
        <v>64</v>
      </c>
      <c r="E194" s="10" t="s">
        <v>32</v>
      </c>
      <c r="F194" s="37">
        <f>G194/H193*I193</f>
        <v>235.34100000000001</v>
      </c>
      <c r="G194" s="38">
        <v>261.49</v>
      </c>
    </row>
    <row r="195" spans="1:9" x14ac:dyDescent="0.25">
      <c r="A195" s="81"/>
      <c r="B195" s="82"/>
      <c r="C195" s="86"/>
      <c r="D195" s="10"/>
      <c r="E195" s="10"/>
      <c r="F195" s="11">
        <f>F193+F194</f>
        <v>297.46800000000002</v>
      </c>
    </row>
    <row r="196" spans="1:9" ht="15" customHeight="1" x14ac:dyDescent="0.25">
      <c r="A196" s="81"/>
      <c r="B196" s="82"/>
      <c r="C196" s="86"/>
      <c r="D196" s="3"/>
      <c r="E196" s="3"/>
      <c r="F196" s="3"/>
    </row>
    <row r="197" spans="1:9" x14ac:dyDescent="0.25">
      <c r="A197" s="81"/>
      <c r="B197" s="82"/>
      <c r="C197" s="86"/>
      <c r="D197" s="58" t="s">
        <v>18</v>
      </c>
      <c r="E197" s="59"/>
      <c r="F197" s="60"/>
    </row>
    <row r="198" spans="1:9" x14ac:dyDescent="0.25">
      <c r="A198" s="81"/>
      <c r="B198" s="82"/>
      <c r="C198" s="86"/>
      <c r="D198" s="3"/>
      <c r="E198" s="3"/>
      <c r="F198" s="3"/>
    </row>
    <row r="199" spans="1:9" ht="15" customHeight="1" x14ac:dyDescent="0.25">
      <c r="A199" s="81"/>
      <c r="B199" s="82"/>
      <c r="C199" s="86"/>
      <c r="D199" s="70" t="s">
        <v>19</v>
      </c>
      <c r="E199" s="71"/>
      <c r="F199" s="72"/>
    </row>
    <row r="200" spans="1:9" x14ac:dyDescent="0.25">
      <c r="A200" s="81"/>
      <c r="B200" s="82"/>
      <c r="C200" s="86"/>
      <c r="D200" s="73"/>
      <c r="E200" s="74"/>
      <c r="F200" s="75"/>
    </row>
    <row r="201" spans="1:9" x14ac:dyDescent="0.25">
      <c r="A201" s="81"/>
      <c r="B201" s="82"/>
      <c r="C201" s="86"/>
      <c r="D201" s="8" t="s">
        <v>35</v>
      </c>
      <c r="E201" s="10" t="s">
        <v>40</v>
      </c>
      <c r="F201" s="11">
        <f>G201/H201*I201</f>
        <v>2023.5420000000001</v>
      </c>
      <c r="G201" s="42">
        <v>2248.38</v>
      </c>
      <c r="H201">
        <v>100</v>
      </c>
      <c r="I201">
        <v>90</v>
      </c>
    </row>
    <row r="202" spans="1:9" x14ac:dyDescent="0.25">
      <c r="A202" s="81"/>
      <c r="B202" s="82"/>
      <c r="C202" s="86"/>
      <c r="D202" s="8" t="s">
        <v>51</v>
      </c>
      <c r="E202" s="10" t="s">
        <v>40</v>
      </c>
      <c r="F202" s="11">
        <f>G202/H201*I201</f>
        <v>476.17200000000008</v>
      </c>
      <c r="G202" s="42">
        <v>529.08000000000004</v>
      </c>
    </row>
    <row r="203" spans="1:9" ht="34.5" x14ac:dyDescent="0.25">
      <c r="A203" s="81"/>
      <c r="B203" s="82"/>
      <c r="C203" s="86"/>
      <c r="D203" s="8" t="s">
        <v>65</v>
      </c>
      <c r="E203" s="10" t="s">
        <v>40</v>
      </c>
      <c r="F203" s="11">
        <f>G203/H201*I201</f>
        <v>1874.2859999999998</v>
      </c>
      <c r="G203" s="42">
        <v>2082.54</v>
      </c>
    </row>
    <row r="204" spans="1:9" ht="45.75" x14ac:dyDescent="0.25">
      <c r="A204" s="81"/>
      <c r="B204" s="82"/>
      <c r="C204" s="86"/>
      <c r="D204" s="8" t="s">
        <v>36</v>
      </c>
      <c r="E204" s="10" t="s">
        <v>40</v>
      </c>
      <c r="F204" s="11">
        <f>G204/H201*I201</f>
        <v>952.35300000000018</v>
      </c>
      <c r="G204" s="42">
        <v>1058.17</v>
      </c>
    </row>
    <row r="205" spans="1:9" x14ac:dyDescent="0.25">
      <c r="A205" s="81"/>
      <c r="B205" s="82"/>
      <c r="C205" s="86"/>
      <c r="D205" s="8" t="s">
        <v>48</v>
      </c>
      <c r="E205" s="10" t="s">
        <v>40</v>
      </c>
      <c r="F205" s="11">
        <f>G205/H201*I201</f>
        <v>476.17200000000008</v>
      </c>
      <c r="G205" s="42">
        <v>529.08000000000004</v>
      </c>
    </row>
    <row r="206" spans="1:9" x14ac:dyDescent="0.25">
      <c r="A206" s="81"/>
      <c r="B206" s="82"/>
      <c r="C206" s="86"/>
      <c r="D206" s="8" t="s">
        <v>38</v>
      </c>
      <c r="E206" s="10" t="s">
        <v>40</v>
      </c>
      <c r="F206" s="11">
        <f>G206/H201*I201</f>
        <v>2857.05</v>
      </c>
      <c r="G206" s="52">
        <v>3174.5</v>
      </c>
    </row>
    <row r="207" spans="1:9" x14ac:dyDescent="0.25">
      <c r="A207" s="81"/>
      <c r="B207" s="82"/>
      <c r="C207" s="86"/>
      <c r="D207" s="8" t="s">
        <v>37</v>
      </c>
      <c r="E207" s="10" t="s">
        <v>40</v>
      </c>
      <c r="F207" s="11">
        <f>G207/H201*I201</f>
        <v>7618.8060000000005</v>
      </c>
      <c r="G207" s="42">
        <v>8465.34</v>
      </c>
    </row>
    <row r="208" spans="1:9" ht="23.25" x14ac:dyDescent="0.25">
      <c r="A208" s="81"/>
      <c r="B208" s="82"/>
      <c r="C208" s="86"/>
      <c r="D208" s="8" t="s">
        <v>39</v>
      </c>
      <c r="E208" s="10" t="s">
        <v>40</v>
      </c>
      <c r="F208" s="11">
        <f>G208/H201*I201</f>
        <v>1904.6939400000001</v>
      </c>
      <c r="G208" s="52">
        <v>2116.3265999999999</v>
      </c>
    </row>
    <row r="209" spans="1:11" x14ac:dyDescent="0.25">
      <c r="A209" s="81"/>
      <c r="B209" s="82"/>
      <c r="C209" s="86"/>
      <c r="D209" s="10" t="s">
        <v>52</v>
      </c>
      <c r="E209" s="10" t="s">
        <v>40</v>
      </c>
      <c r="F209" s="11">
        <f>G209/H201*I201</f>
        <v>952.34849999999994</v>
      </c>
      <c r="G209" s="52">
        <v>1058.165</v>
      </c>
    </row>
    <row r="210" spans="1:11" x14ac:dyDescent="0.25">
      <c r="A210" s="81"/>
      <c r="B210" s="82"/>
      <c r="C210" s="86"/>
      <c r="D210" s="17"/>
      <c r="E210" s="18"/>
      <c r="F210" s="19">
        <f>SUM(F201:F209)</f>
        <v>19135.423440000002</v>
      </c>
    </row>
    <row r="211" spans="1:11" x14ac:dyDescent="0.25">
      <c r="A211" s="81"/>
      <c r="B211" s="82"/>
      <c r="C211" s="86"/>
      <c r="D211" s="58" t="s">
        <v>20</v>
      </c>
      <c r="E211" s="59"/>
      <c r="F211" s="60"/>
      <c r="G211" s="47"/>
    </row>
    <row r="212" spans="1:11" ht="45.75" x14ac:dyDescent="0.25">
      <c r="A212" s="81"/>
      <c r="B212" s="82"/>
      <c r="C212" s="86"/>
      <c r="D212" s="8" t="s">
        <v>41</v>
      </c>
      <c r="E212" s="10" t="s">
        <v>46</v>
      </c>
      <c r="F212" s="15">
        <f>G212/H212*I212</f>
        <v>728.14499999999987</v>
      </c>
      <c r="G212" s="47">
        <v>809.05</v>
      </c>
      <c r="H212">
        <v>100</v>
      </c>
      <c r="I212">
        <v>90</v>
      </c>
    </row>
    <row r="213" spans="1:11" ht="23.25" x14ac:dyDescent="0.25">
      <c r="A213" s="81"/>
      <c r="B213" s="82"/>
      <c r="C213" s="86"/>
      <c r="D213" s="8" t="s">
        <v>42</v>
      </c>
      <c r="E213" s="10" t="s">
        <v>46</v>
      </c>
      <c r="F213" s="15">
        <f>G213/H212*I212</f>
        <v>169.38</v>
      </c>
      <c r="G213" s="47">
        <v>188.2</v>
      </c>
    </row>
    <row r="214" spans="1:11" x14ac:dyDescent="0.25">
      <c r="A214" s="81"/>
      <c r="B214" s="82"/>
      <c r="C214" s="86"/>
      <c r="D214" s="8" t="s">
        <v>43</v>
      </c>
      <c r="E214" s="10" t="s">
        <v>46</v>
      </c>
      <c r="F214" s="12">
        <f>G214/H212*I212</f>
        <v>4086.1260000000002</v>
      </c>
      <c r="G214" s="47">
        <v>4540.1400000000003</v>
      </c>
    </row>
    <row r="215" spans="1:11" ht="23.25" x14ac:dyDescent="0.25">
      <c r="A215" s="81"/>
      <c r="B215" s="82"/>
      <c r="C215" s="86"/>
      <c r="D215" s="8" t="s">
        <v>49</v>
      </c>
      <c r="E215" s="10" t="s">
        <v>46</v>
      </c>
      <c r="F215" s="12">
        <f>G215/H212*I212</f>
        <v>12.735000000000001</v>
      </c>
      <c r="G215" s="47">
        <v>14.15</v>
      </c>
    </row>
    <row r="216" spans="1:11" x14ac:dyDescent="0.25">
      <c r="A216" s="81"/>
      <c r="B216" s="82"/>
      <c r="C216" s="86"/>
      <c r="D216" s="8" t="s">
        <v>44</v>
      </c>
      <c r="E216" s="10" t="s">
        <v>46</v>
      </c>
      <c r="F216" s="12">
        <f>G216/H212*I212</f>
        <v>250.02900000000002</v>
      </c>
      <c r="G216" s="47">
        <v>277.81</v>
      </c>
    </row>
    <row r="217" spans="1:11" ht="23.25" x14ac:dyDescent="0.25">
      <c r="A217" s="81"/>
      <c r="B217" s="82"/>
      <c r="C217" s="86"/>
      <c r="D217" s="8" t="s">
        <v>66</v>
      </c>
      <c r="E217" s="10" t="s">
        <v>46</v>
      </c>
      <c r="F217" s="12">
        <f>G217/H212*I212</f>
        <v>12.735000000000001</v>
      </c>
      <c r="G217" s="47">
        <v>14.15</v>
      </c>
    </row>
    <row r="218" spans="1:11" ht="23.25" x14ac:dyDescent="0.25">
      <c r="A218" s="81"/>
      <c r="B218" s="82"/>
      <c r="C218" s="86"/>
      <c r="D218" s="8" t="s">
        <v>67</v>
      </c>
      <c r="E218" s="10" t="s">
        <v>46</v>
      </c>
      <c r="F218" s="12">
        <f>G218/H212*I212</f>
        <v>46.694700000000005</v>
      </c>
      <c r="G218" s="47">
        <v>51.883000000000003</v>
      </c>
    </row>
    <row r="219" spans="1:11" ht="23.25" x14ac:dyDescent="0.25">
      <c r="A219" s="81"/>
      <c r="B219" s="82"/>
      <c r="C219" s="86"/>
      <c r="D219" s="8" t="s">
        <v>53</v>
      </c>
      <c r="E219" s="10" t="s">
        <v>46</v>
      </c>
      <c r="F219" s="12">
        <f>G219/H212*I212</f>
        <v>16.983000000000001</v>
      </c>
      <c r="G219" s="47">
        <v>18.87</v>
      </c>
    </row>
    <row r="220" spans="1:11" ht="23.25" x14ac:dyDescent="0.25">
      <c r="A220" s="83"/>
      <c r="B220" s="84"/>
      <c r="C220" s="87"/>
      <c r="D220" s="8" t="s">
        <v>45</v>
      </c>
      <c r="E220" s="10" t="s">
        <v>46</v>
      </c>
      <c r="F220" s="12">
        <f>G220/H212*I212</f>
        <v>315.81900000000002</v>
      </c>
      <c r="G220" s="47">
        <v>350.91</v>
      </c>
    </row>
    <row r="221" spans="1:11" x14ac:dyDescent="0.25">
      <c r="A221" s="28"/>
      <c r="B221" s="29"/>
      <c r="C221" s="30"/>
      <c r="D221" s="3"/>
      <c r="E221" s="3"/>
      <c r="F221" s="13">
        <f>SUM(F212:F220)</f>
        <v>5638.6467000000002</v>
      </c>
    </row>
    <row r="222" spans="1:11" x14ac:dyDescent="0.25">
      <c r="A222" s="64"/>
      <c r="B222" s="65"/>
      <c r="C222" s="3"/>
      <c r="D222" s="3"/>
      <c r="E222" s="3"/>
      <c r="F222" s="35">
        <f>F161+F174+F190+F195+F210+F221+F184</f>
        <v>53558.272548400004</v>
      </c>
      <c r="G222" s="49">
        <f>F222*K148</f>
        <v>856932.36077440006</v>
      </c>
    </row>
    <row r="223" spans="1:11" x14ac:dyDescent="0.25">
      <c r="A223">
        <v>4</v>
      </c>
    </row>
    <row r="224" spans="1:11" ht="60" customHeight="1" x14ac:dyDescent="0.25">
      <c r="A224" s="66" t="s">
        <v>0</v>
      </c>
      <c r="B224" s="67"/>
      <c r="C224" s="6" t="s">
        <v>1</v>
      </c>
      <c r="D224" s="6" t="s">
        <v>2</v>
      </c>
      <c r="E224" s="6" t="s">
        <v>3</v>
      </c>
      <c r="F224" s="7" t="s">
        <v>4</v>
      </c>
      <c r="K224" s="53">
        <v>190</v>
      </c>
    </row>
    <row r="225" spans="1:6" x14ac:dyDescent="0.25">
      <c r="A225" s="68">
        <v>1</v>
      </c>
      <c r="B225" s="69"/>
      <c r="C225" s="4">
        <v>2</v>
      </c>
      <c r="D225" s="2">
        <v>3</v>
      </c>
      <c r="E225" s="3">
        <v>4</v>
      </c>
      <c r="F225" s="3">
        <v>5</v>
      </c>
    </row>
    <row r="226" spans="1:6" ht="15" customHeight="1" x14ac:dyDescent="0.25">
      <c r="A226" s="79" t="s">
        <v>50</v>
      </c>
      <c r="B226" s="80"/>
      <c r="C226" s="85" t="s">
        <v>71</v>
      </c>
      <c r="D226" s="70" t="s">
        <v>5</v>
      </c>
      <c r="E226" s="71"/>
      <c r="F226" s="72"/>
    </row>
    <row r="227" spans="1:6" x14ac:dyDescent="0.25">
      <c r="A227" s="81"/>
      <c r="B227" s="82"/>
      <c r="C227" s="86"/>
      <c r="D227" s="73"/>
      <c r="E227" s="74"/>
      <c r="F227" s="75"/>
    </row>
    <row r="228" spans="1:6" ht="15" customHeight="1" x14ac:dyDescent="0.25">
      <c r="A228" s="81"/>
      <c r="B228" s="82"/>
      <c r="C228" s="86"/>
      <c r="D228" s="70" t="s">
        <v>6</v>
      </c>
      <c r="E228" s="71"/>
      <c r="F228" s="72"/>
    </row>
    <row r="229" spans="1:6" x14ac:dyDescent="0.25">
      <c r="A229" s="81"/>
      <c r="B229" s="82"/>
      <c r="C229" s="86"/>
      <c r="D229" s="73"/>
      <c r="E229" s="74"/>
      <c r="F229" s="75"/>
    </row>
    <row r="230" spans="1:6" ht="23.25" x14ac:dyDescent="0.25">
      <c r="A230" s="81"/>
      <c r="B230" s="82"/>
      <c r="C230" s="86"/>
      <c r="D230" s="8" t="s">
        <v>54</v>
      </c>
      <c r="E230" s="20" t="s">
        <v>40</v>
      </c>
      <c r="F230" s="23">
        <v>9523.5</v>
      </c>
    </row>
    <row r="231" spans="1:6" x14ac:dyDescent="0.25">
      <c r="A231" s="81"/>
      <c r="B231" s="82"/>
      <c r="C231" s="86"/>
      <c r="D231" s="20" t="s">
        <v>56</v>
      </c>
      <c r="E231" s="20" t="s">
        <v>40</v>
      </c>
      <c r="F231" s="23">
        <v>793.63</v>
      </c>
    </row>
    <row r="232" spans="1:6" ht="23.25" x14ac:dyDescent="0.25">
      <c r="A232" s="81"/>
      <c r="B232" s="82"/>
      <c r="C232" s="86"/>
      <c r="D232" s="8" t="s">
        <v>55</v>
      </c>
      <c r="E232" s="20" t="s">
        <v>40</v>
      </c>
      <c r="F232" s="23">
        <v>1587.25</v>
      </c>
    </row>
    <row r="233" spans="1:6" x14ac:dyDescent="0.25">
      <c r="A233" s="81"/>
      <c r="B233" s="82"/>
      <c r="C233" s="86"/>
      <c r="D233" s="8" t="s">
        <v>74</v>
      </c>
      <c r="E233" s="20" t="s">
        <v>40</v>
      </c>
      <c r="F233" s="23">
        <v>1058.17</v>
      </c>
    </row>
    <row r="234" spans="1:6" x14ac:dyDescent="0.25">
      <c r="A234" s="81"/>
      <c r="B234" s="82"/>
      <c r="C234" s="86"/>
      <c r="D234" s="8" t="s">
        <v>75</v>
      </c>
      <c r="E234" s="20" t="s">
        <v>40</v>
      </c>
      <c r="F234" s="23">
        <v>1058.17</v>
      </c>
    </row>
    <row r="235" spans="1:6" x14ac:dyDescent="0.25">
      <c r="A235" s="81"/>
      <c r="B235" s="82"/>
      <c r="C235" s="86"/>
      <c r="D235" s="8" t="s">
        <v>76</v>
      </c>
      <c r="E235" s="20" t="s">
        <v>40</v>
      </c>
      <c r="F235" s="23">
        <v>3174.5</v>
      </c>
    </row>
    <row r="236" spans="1:6" x14ac:dyDescent="0.25">
      <c r="A236" s="81"/>
      <c r="B236" s="82"/>
      <c r="C236" s="86"/>
      <c r="D236" s="8" t="s">
        <v>77</v>
      </c>
      <c r="E236" s="20" t="s">
        <v>40</v>
      </c>
      <c r="F236" s="23">
        <v>1058.17</v>
      </c>
    </row>
    <row r="237" spans="1:6" x14ac:dyDescent="0.25">
      <c r="A237" s="81"/>
      <c r="B237" s="82"/>
      <c r="C237" s="86"/>
      <c r="D237" s="21"/>
      <c r="E237" s="22"/>
      <c r="F237" s="34">
        <f>SUM(F230:F236)</f>
        <v>18253.39</v>
      </c>
    </row>
    <row r="238" spans="1:6" ht="15" customHeight="1" x14ac:dyDescent="0.25">
      <c r="A238" s="81"/>
      <c r="B238" s="82"/>
      <c r="C238" s="86"/>
      <c r="D238" s="70" t="s">
        <v>7</v>
      </c>
      <c r="E238" s="71"/>
      <c r="F238" s="72"/>
    </row>
    <row r="239" spans="1:6" x14ac:dyDescent="0.25">
      <c r="A239" s="81"/>
      <c r="B239" s="82"/>
      <c r="C239" s="86"/>
      <c r="D239" s="76"/>
      <c r="E239" s="77"/>
      <c r="F239" s="78"/>
    </row>
    <row r="240" spans="1:6" x14ac:dyDescent="0.25">
      <c r="A240" s="81"/>
      <c r="B240" s="82"/>
      <c r="C240" s="86"/>
      <c r="D240" s="73"/>
      <c r="E240" s="74"/>
      <c r="F240" s="75"/>
    </row>
    <row r="241" spans="1:9" x14ac:dyDescent="0.25">
      <c r="A241" s="81"/>
      <c r="B241" s="82"/>
      <c r="C241" s="86"/>
      <c r="D241" s="3"/>
      <c r="E241" s="3"/>
      <c r="F241" s="13"/>
    </row>
    <row r="242" spans="1:9" ht="15" customHeight="1" x14ac:dyDescent="0.25">
      <c r="A242" s="81"/>
      <c r="B242" s="82"/>
      <c r="C242" s="86"/>
      <c r="D242" s="61" t="s">
        <v>8</v>
      </c>
      <c r="E242" s="62"/>
      <c r="F242" s="63"/>
    </row>
    <row r="243" spans="1:9" x14ac:dyDescent="0.25">
      <c r="A243" s="81"/>
      <c r="B243" s="82"/>
      <c r="C243" s="86"/>
      <c r="D243" s="3"/>
      <c r="E243" s="3"/>
      <c r="F243" s="3"/>
    </row>
    <row r="244" spans="1:9" x14ac:dyDescent="0.25">
      <c r="A244" s="81"/>
      <c r="B244" s="82"/>
      <c r="C244" s="86"/>
      <c r="D244" s="58" t="s">
        <v>9</v>
      </c>
      <c r="E244" s="59"/>
      <c r="F244" s="60"/>
    </row>
    <row r="245" spans="1:9" x14ac:dyDescent="0.25">
      <c r="A245" s="81"/>
      <c r="B245" s="82"/>
      <c r="C245" s="86"/>
      <c r="D245" s="58" t="s">
        <v>10</v>
      </c>
      <c r="E245" s="59"/>
      <c r="F245" s="60"/>
    </row>
    <row r="246" spans="1:9" x14ac:dyDescent="0.25">
      <c r="A246" s="81"/>
      <c r="B246" s="82"/>
      <c r="C246" s="86"/>
      <c r="D246" s="10" t="s">
        <v>11</v>
      </c>
      <c r="E246" s="10" t="s">
        <v>22</v>
      </c>
      <c r="F246" s="11">
        <f>G246/H246*I246</f>
        <v>2001.7350000000001</v>
      </c>
      <c r="G246">
        <v>2224.15</v>
      </c>
      <c r="H246">
        <v>100</v>
      </c>
      <c r="I246">
        <v>90</v>
      </c>
    </row>
    <row r="247" spans="1:9" x14ac:dyDescent="0.25">
      <c r="A247" s="81"/>
      <c r="B247" s="82"/>
      <c r="C247" s="86"/>
      <c r="D247" s="8" t="s">
        <v>12</v>
      </c>
      <c r="E247" s="10" t="s">
        <v>23</v>
      </c>
      <c r="F247" s="11">
        <f>G247/H246*I246</f>
        <v>4551.21</v>
      </c>
      <c r="G247">
        <v>5056.8999999999996</v>
      </c>
    </row>
    <row r="248" spans="1:9" ht="23.25" x14ac:dyDescent="0.25">
      <c r="A248" s="81"/>
      <c r="B248" s="82"/>
      <c r="C248" s="86"/>
      <c r="D248" s="8" t="s">
        <v>13</v>
      </c>
      <c r="E248" s="10" t="s">
        <v>24</v>
      </c>
      <c r="F248" s="11">
        <f>G248/H246*I246</f>
        <v>914.40899999999999</v>
      </c>
      <c r="G248">
        <v>1016.01</v>
      </c>
    </row>
    <row r="249" spans="1:9" x14ac:dyDescent="0.25">
      <c r="A249" s="81"/>
      <c r="B249" s="82"/>
      <c r="C249" s="86"/>
      <c r="D249" s="10" t="s">
        <v>14</v>
      </c>
      <c r="E249" s="10" t="s">
        <v>24</v>
      </c>
      <c r="F249" s="11">
        <f>G249/H246*I246</f>
        <v>679.52700000000004</v>
      </c>
      <c r="G249">
        <v>755.03</v>
      </c>
    </row>
    <row r="250" spans="1:9" x14ac:dyDescent="0.25">
      <c r="A250" s="81"/>
      <c r="B250" s="82"/>
      <c r="C250" s="86"/>
      <c r="D250" s="17"/>
      <c r="E250" s="18"/>
      <c r="F250" s="19">
        <f>SUM(F246:F249)</f>
        <v>8146.8809999999994</v>
      </c>
    </row>
    <row r="251" spans="1:9" ht="15" customHeight="1" x14ac:dyDescent="0.25">
      <c r="A251" s="81"/>
      <c r="B251" s="82"/>
      <c r="C251" s="86"/>
      <c r="D251" s="61" t="s">
        <v>15</v>
      </c>
      <c r="E251" s="62"/>
      <c r="F251" s="63"/>
    </row>
    <row r="252" spans="1:9" ht="34.5" x14ac:dyDescent="0.25">
      <c r="A252" s="81"/>
      <c r="B252" s="82"/>
      <c r="C252" s="86"/>
      <c r="D252" s="16" t="s">
        <v>47</v>
      </c>
      <c r="E252" s="9" t="s">
        <v>32</v>
      </c>
      <c r="F252" s="14">
        <f>G252/H246*I246</f>
        <v>509.39100000000002</v>
      </c>
      <c r="G252" s="38">
        <v>565.99</v>
      </c>
    </row>
    <row r="253" spans="1:9" x14ac:dyDescent="0.25">
      <c r="A253" s="81"/>
      <c r="B253" s="82"/>
      <c r="C253" s="86"/>
      <c r="D253" s="8" t="s">
        <v>25</v>
      </c>
      <c r="E253" s="9" t="s">
        <v>32</v>
      </c>
      <c r="F253" s="14">
        <f>G253/H246*I246</f>
        <v>123.11667</v>
      </c>
      <c r="G253" s="38">
        <v>136.7963</v>
      </c>
    </row>
    <row r="254" spans="1:9" ht="45.75" x14ac:dyDescent="0.25">
      <c r="A254" s="81"/>
      <c r="B254" s="82"/>
      <c r="C254" s="86"/>
      <c r="D254" s="8" t="s">
        <v>26</v>
      </c>
      <c r="E254" s="9" t="s">
        <v>32</v>
      </c>
      <c r="F254" s="14">
        <f>G254/H246*I246</f>
        <v>60.702633000000006</v>
      </c>
      <c r="G254" s="38">
        <v>67.447370000000006</v>
      </c>
    </row>
    <row r="255" spans="1:9" ht="23.25" x14ac:dyDescent="0.25">
      <c r="A255" s="81"/>
      <c r="B255" s="82"/>
      <c r="C255" s="86"/>
      <c r="D255" s="8" t="s">
        <v>27</v>
      </c>
      <c r="E255" s="9" t="s">
        <v>32</v>
      </c>
      <c r="F255" s="12">
        <f>G255/H246*I246</f>
        <v>241.96158</v>
      </c>
      <c r="G255" s="38">
        <v>268.84620000000001</v>
      </c>
    </row>
    <row r="256" spans="1:9" ht="23.25" x14ac:dyDescent="0.25">
      <c r="A256" s="81"/>
      <c r="B256" s="82"/>
      <c r="C256" s="86"/>
      <c r="D256" s="8" t="s">
        <v>28</v>
      </c>
      <c r="E256" s="9" t="s">
        <v>32</v>
      </c>
      <c r="F256" s="12">
        <f>G256/H246*I246</f>
        <v>258.77151000000003</v>
      </c>
      <c r="G256" s="38">
        <v>287.52390000000003</v>
      </c>
    </row>
    <row r="257" spans="1:9" ht="102" x14ac:dyDescent="0.25">
      <c r="A257" s="81"/>
      <c r="B257" s="82"/>
      <c r="C257" s="86"/>
      <c r="D257" s="8" t="s">
        <v>29</v>
      </c>
      <c r="E257" s="9" t="s">
        <v>32</v>
      </c>
      <c r="F257" s="12">
        <f>G257/H246*I246</f>
        <v>132.74775</v>
      </c>
      <c r="G257" s="38">
        <v>147.4975</v>
      </c>
    </row>
    <row r="258" spans="1:9" ht="23.25" x14ac:dyDescent="0.25">
      <c r="A258" s="81"/>
      <c r="B258" s="82"/>
      <c r="C258" s="86"/>
      <c r="D258" s="8" t="s">
        <v>30</v>
      </c>
      <c r="E258" s="9" t="s">
        <v>32</v>
      </c>
      <c r="F258" s="12">
        <f>G258/H246*I246</f>
        <v>358.92854999999997</v>
      </c>
      <c r="G258" s="38">
        <v>398.80950000000001</v>
      </c>
    </row>
    <row r="259" spans="1:9" ht="45.75" x14ac:dyDescent="0.25">
      <c r="A259" s="81"/>
      <c r="B259" s="82"/>
      <c r="C259" s="86"/>
      <c r="D259" s="8" t="s">
        <v>31</v>
      </c>
      <c r="E259" s="9" t="s">
        <v>32</v>
      </c>
      <c r="F259" s="12">
        <f>G259/H246*I246</f>
        <v>263.18619000000001</v>
      </c>
      <c r="G259" s="38">
        <v>292.42910000000001</v>
      </c>
    </row>
    <row r="260" spans="1:9" x14ac:dyDescent="0.25">
      <c r="A260" s="81"/>
      <c r="B260" s="82"/>
      <c r="C260" s="86"/>
      <c r="D260" s="3"/>
      <c r="E260" s="3"/>
      <c r="F260" s="13">
        <f>F253+F254+F255+F256+F257+F258+F259+F252</f>
        <v>1948.805883</v>
      </c>
      <c r="G260" s="13">
        <f>G253+G254+G255+G256+G257+G258+G259+G252</f>
        <v>2165.3398700000002</v>
      </c>
    </row>
    <row r="261" spans="1:9" x14ac:dyDescent="0.25">
      <c r="A261" s="81"/>
      <c r="B261" s="82"/>
      <c r="C261" s="86"/>
      <c r="D261" s="8"/>
      <c r="E261" s="9"/>
      <c r="F261" s="12"/>
    </row>
    <row r="262" spans="1:9" ht="15" customHeight="1" x14ac:dyDescent="0.25">
      <c r="A262" s="81"/>
      <c r="B262" s="82"/>
      <c r="C262" s="86"/>
      <c r="D262" s="70" t="s">
        <v>16</v>
      </c>
      <c r="E262" s="71"/>
      <c r="F262" s="72"/>
    </row>
    <row r="263" spans="1:9" x14ac:dyDescent="0.25">
      <c r="A263" s="81"/>
      <c r="B263" s="82"/>
      <c r="C263" s="86"/>
      <c r="D263" s="73"/>
      <c r="E263" s="74"/>
      <c r="F263" s="75"/>
    </row>
    <row r="264" spans="1:9" ht="23.25" x14ac:dyDescent="0.25">
      <c r="A264" s="81"/>
      <c r="B264" s="82"/>
      <c r="C264" s="86"/>
      <c r="D264" s="8" t="s">
        <v>33</v>
      </c>
      <c r="E264" s="10" t="s">
        <v>32</v>
      </c>
      <c r="F264" s="11">
        <f>G264/H264*I264</f>
        <v>5.5550123999999999</v>
      </c>
      <c r="G264" s="38">
        <v>6.1722359999999998</v>
      </c>
      <c r="H264">
        <v>100</v>
      </c>
      <c r="I264">
        <v>90</v>
      </c>
    </row>
    <row r="265" spans="1:9" ht="23.25" x14ac:dyDescent="0.25">
      <c r="A265" s="81"/>
      <c r="B265" s="82"/>
      <c r="C265" s="86"/>
      <c r="D265" s="8" t="s">
        <v>34</v>
      </c>
      <c r="E265" s="10" t="s">
        <v>32</v>
      </c>
      <c r="F265" s="11">
        <f>G265/H264*I264</f>
        <v>72.673361999999997</v>
      </c>
      <c r="G265" s="38">
        <v>80.748180000000005</v>
      </c>
    </row>
    <row r="266" spans="1:9" ht="23.25" x14ac:dyDescent="0.25">
      <c r="A266" s="81"/>
      <c r="B266" s="82"/>
      <c r="C266" s="86"/>
      <c r="D266" s="8" t="s">
        <v>62</v>
      </c>
      <c r="E266" s="10" t="s">
        <v>32</v>
      </c>
      <c r="F266" s="11">
        <f>G266/H264*I264</f>
        <v>59.429151000000005</v>
      </c>
      <c r="G266" s="38">
        <v>66.032390000000007</v>
      </c>
    </row>
    <row r="267" spans="1:9" x14ac:dyDescent="0.25">
      <c r="A267" s="81"/>
      <c r="B267" s="82"/>
      <c r="C267" s="86"/>
      <c r="D267" s="10"/>
      <c r="E267" s="10"/>
      <c r="F267" s="11">
        <f>F264+F265+F266</f>
        <v>137.6575254</v>
      </c>
      <c r="G267" s="38"/>
    </row>
    <row r="268" spans="1:9" x14ac:dyDescent="0.25">
      <c r="A268" s="81"/>
      <c r="B268" s="82"/>
      <c r="C268" s="86"/>
      <c r="D268" s="88" t="s">
        <v>17</v>
      </c>
      <c r="E268" s="89"/>
      <c r="F268" s="90"/>
      <c r="G268" s="38"/>
    </row>
    <row r="269" spans="1:9" ht="3" customHeight="1" x14ac:dyDescent="0.25">
      <c r="A269" s="81"/>
      <c r="B269" s="82"/>
      <c r="C269" s="86"/>
      <c r="D269" s="91"/>
      <c r="E269" s="92"/>
      <c r="F269" s="93"/>
      <c r="G269" s="38"/>
    </row>
    <row r="270" spans="1:9" ht="23.25" x14ac:dyDescent="0.25">
      <c r="A270" s="81"/>
      <c r="B270" s="82"/>
      <c r="C270" s="86"/>
      <c r="D270" s="36" t="s">
        <v>63</v>
      </c>
      <c r="E270" s="10" t="s">
        <v>32</v>
      </c>
      <c r="F270" s="37">
        <f>G270/H270*I270</f>
        <v>62.127000000000002</v>
      </c>
      <c r="G270" s="38">
        <v>69.03</v>
      </c>
      <c r="H270">
        <v>100</v>
      </c>
      <c r="I270">
        <v>90</v>
      </c>
    </row>
    <row r="271" spans="1:9" ht="15" customHeight="1" x14ac:dyDescent="0.25">
      <c r="A271" s="81"/>
      <c r="B271" s="82"/>
      <c r="C271" s="86"/>
      <c r="D271" s="36" t="s">
        <v>64</v>
      </c>
      <c r="E271" s="10" t="s">
        <v>32</v>
      </c>
      <c r="F271" s="37">
        <f>G271/H270*I270</f>
        <v>235.34100000000001</v>
      </c>
      <c r="G271" s="38">
        <v>261.49</v>
      </c>
    </row>
    <row r="272" spans="1:9" x14ac:dyDescent="0.25">
      <c r="A272" s="81"/>
      <c r="B272" s="82"/>
      <c r="C272" s="86"/>
      <c r="D272" s="10"/>
      <c r="E272" s="10"/>
      <c r="F272" s="11">
        <f>F270+F271</f>
        <v>297.46800000000002</v>
      </c>
    </row>
    <row r="273" spans="1:9" x14ac:dyDescent="0.25">
      <c r="A273" s="81"/>
      <c r="B273" s="82"/>
      <c r="C273" s="86"/>
      <c r="D273" s="58" t="s">
        <v>18</v>
      </c>
      <c r="E273" s="59"/>
      <c r="F273" s="60"/>
    </row>
    <row r="274" spans="1:9" x14ac:dyDescent="0.25">
      <c r="A274" s="81"/>
      <c r="B274" s="82"/>
      <c r="C274" s="86"/>
      <c r="D274" s="3"/>
      <c r="E274" s="3"/>
      <c r="F274" s="3"/>
    </row>
    <row r="275" spans="1:9" ht="15" customHeight="1" x14ac:dyDescent="0.25">
      <c r="A275" s="81"/>
      <c r="B275" s="82"/>
      <c r="C275" s="86"/>
      <c r="D275" s="70" t="s">
        <v>19</v>
      </c>
      <c r="E275" s="71"/>
      <c r="F275" s="72"/>
    </row>
    <row r="276" spans="1:9" x14ac:dyDescent="0.25">
      <c r="A276" s="81"/>
      <c r="B276" s="82"/>
      <c r="C276" s="86"/>
      <c r="D276" s="73"/>
      <c r="E276" s="74"/>
      <c r="F276" s="75"/>
    </row>
    <row r="277" spans="1:9" x14ac:dyDescent="0.25">
      <c r="A277" s="81"/>
      <c r="B277" s="82"/>
      <c r="C277" s="86"/>
      <c r="D277" s="8" t="s">
        <v>35</v>
      </c>
      <c r="E277" s="10" t="s">
        <v>40</v>
      </c>
      <c r="F277" s="11">
        <f>G277/H277*I277</f>
        <v>2023.5420000000001</v>
      </c>
      <c r="G277" s="42">
        <v>2248.38</v>
      </c>
      <c r="H277">
        <v>100</v>
      </c>
      <c r="I277">
        <v>90</v>
      </c>
    </row>
    <row r="278" spans="1:9" x14ac:dyDescent="0.25">
      <c r="A278" s="81"/>
      <c r="B278" s="82"/>
      <c r="C278" s="86"/>
      <c r="D278" s="8" t="s">
        <v>51</v>
      </c>
      <c r="E278" s="10" t="s">
        <v>40</v>
      </c>
      <c r="F278" s="11">
        <f>G278/H277*I277</f>
        <v>476.17200000000008</v>
      </c>
      <c r="G278" s="42">
        <v>529.08000000000004</v>
      </c>
    </row>
    <row r="279" spans="1:9" ht="34.5" x14ac:dyDescent="0.25">
      <c r="A279" s="81"/>
      <c r="B279" s="82"/>
      <c r="C279" s="86"/>
      <c r="D279" s="8" t="s">
        <v>65</v>
      </c>
      <c r="E279" s="10" t="s">
        <v>40</v>
      </c>
      <c r="F279" s="11">
        <f>G279/H277*I277</f>
        <v>1874.2859999999998</v>
      </c>
      <c r="G279" s="42">
        <v>2082.54</v>
      </c>
    </row>
    <row r="280" spans="1:9" ht="45.75" x14ac:dyDescent="0.25">
      <c r="A280" s="81"/>
      <c r="B280" s="82"/>
      <c r="C280" s="86"/>
      <c r="D280" s="8" t="s">
        <v>36</v>
      </c>
      <c r="E280" s="10" t="s">
        <v>40</v>
      </c>
      <c r="F280" s="11">
        <f>G280/H277*I277</f>
        <v>952.35300000000018</v>
      </c>
      <c r="G280" s="42">
        <v>1058.17</v>
      </c>
    </row>
    <row r="281" spans="1:9" x14ac:dyDescent="0.25">
      <c r="A281" s="81"/>
      <c r="B281" s="82"/>
      <c r="C281" s="86"/>
      <c r="D281" s="8" t="s">
        <v>48</v>
      </c>
      <c r="E281" s="10" t="s">
        <v>40</v>
      </c>
      <c r="F281" s="11">
        <f>G281/H277*I277</f>
        <v>476.17200000000008</v>
      </c>
      <c r="G281" s="42">
        <v>529.08000000000004</v>
      </c>
    </row>
    <row r="282" spans="1:9" x14ac:dyDescent="0.25">
      <c r="A282" s="81"/>
      <c r="B282" s="82"/>
      <c r="C282" s="86"/>
      <c r="D282" s="8" t="s">
        <v>38</v>
      </c>
      <c r="E282" s="10" t="s">
        <v>40</v>
      </c>
      <c r="F282" s="11">
        <f>G282/H277*I277</f>
        <v>2857.05</v>
      </c>
      <c r="G282" s="52">
        <v>3174.5</v>
      </c>
    </row>
    <row r="283" spans="1:9" x14ac:dyDescent="0.25">
      <c r="A283" s="81"/>
      <c r="B283" s="82"/>
      <c r="C283" s="86"/>
      <c r="D283" s="8" t="s">
        <v>37</v>
      </c>
      <c r="E283" s="10" t="s">
        <v>40</v>
      </c>
      <c r="F283" s="11">
        <f>G283/H277*I277</f>
        <v>7618.8060000000005</v>
      </c>
      <c r="G283" s="42">
        <v>8465.34</v>
      </c>
    </row>
    <row r="284" spans="1:9" ht="23.25" x14ac:dyDescent="0.25">
      <c r="A284" s="81"/>
      <c r="B284" s="82"/>
      <c r="C284" s="86"/>
      <c r="D284" s="8" t="s">
        <v>39</v>
      </c>
      <c r="E284" s="10" t="s">
        <v>40</v>
      </c>
      <c r="F284" s="11">
        <f>G284/H277*I277</f>
        <v>1904.6939400000001</v>
      </c>
      <c r="G284" s="52">
        <v>2116.3265999999999</v>
      </c>
    </row>
    <row r="285" spans="1:9" x14ac:dyDescent="0.25">
      <c r="A285" s="81"/>
      <c r="B285" s="82"/>
      <c r="C285" s="86"/>
      <c r="D285" s="10" t="s">
        <v>52</v>
      </c>
      <c r="E285" s="10" t="s">
        <v>40</v>
      </c>
      <c r="F285" s="11">
        <f>G285/H277*I277</f>
        <v>952.34849999999994</v>
      </c>
      <c r="G285" s="52">
        <v>1058.165</v>
      </c>
    </row>
    <row r="286" spans="1:9" x14ac:dyDescent="0.25">
      <c r="A286" s="81"/>
      <c r="B286" s="82"/>
      <c r="C286" s="86"/>
      <c r="D286" s="17"/>
      <c r="E286" s="18"/>
      <c r="F286" s="19">
        <f>SUM(F277:F285)</f>
        <v>19135.423440000002</v>
      </c>
    </row>
    <row r="287" spans="1:9" x14ac:dyDescent="0.25">
      <c r="A287" s="81"/>
      <c r="B287" s="82"/>
      <c r="C287" s="86"/>
      <c r="D287" s="58" t="s">
        <v>20</v>
      </c>
      <c r="E287" s="59"/>
      <c r="F287" s="60"/>
    </row>
    <row r="288" spans="1:9" ht="45.75" x14ac:dyDescent="0.25">
      <c r="A288" s="81"/>
      <c r="B288" s="82"/>
      <c r="C288" s="86"/>
      <c r="D288" s="8" t="s">
        <v>41</v>
      </c>
      <c r="E288" s="10" t="s">
        <v>46</v>
      </c>
      <c r="F288" s="15">
        <f>G288/H288*I288</f>
        <v>728.14499999999987</v>
      </c>
      <c r="G288" s="47">
        <v>809.05</v>
      </c>
      <c r="H288">
        <v>100</v>
      </c>
      <c r="I288">
        <v>90</v>
      </c>
    </row>
    <row r="289" spans="1:11" ht="23.25" x14ac:dyDescent="0.25">
      <c r="A289" s="81"/>
      <c r="B289" s="82"/>
      <c r="C289" s="86"/>
      <c r="D289" s="8" t="s">
        <v>42</v>
      </c>
      <c r="E289" s="10" t="s">
        <v>46</v>
      </c>
      <c r="F289" s="15">
        <f>G289/H288*I288</f>
        <v>169.38</v>
      </c>
      <c r="G289" s="47">
        <v>188.2</v>
      </c>
    </row>
    <row r="290" spans="1:11" x14ac:dyDescent="0.25">
      <c r="A290" s="81"/>
      <c r="B290" s="82"/>
      <c r="C290" s="86"/>
      <c r="D290" s="8" t="s">
        <v>43</v>
      </c>
      <c r="E290" s="10" t="s">
        <v>46</v>
      </c>
      <c r="F290" s="12">
        <f>G290/H288*I288</f>
        <v>4086.1260000000002</v>
      </c>
      <c r="G290" s="47">
        <v>4540.1400000000003</v>
      </c>
    </row>
    <row r="291" spans="1:11" ht="23.25" x14ac:dyDescent="0.25">
      <c r="A291" s="81"/>
      <c r="B291" s="82"/>
      <c r="C291" s="86"/>
      <c r="D291" s="8" t="s">
        <v>49</v>
      </c>
      <c r="E291" s="10" t="s">
        <v>46</v>
      </c>
      <c r="F291" s="12">
        <f>G291/H288*I288</f>
        <v>12.735000000000001</v>
      </c>
      <c r="G291" s="47">
        <v>14.15</v>
      </c>
    </row>
    <row r="292" spans="1:11" x14ac:dyDescent="0.25">
      <c r="A292" s="81"/>
      <c r="B292" s="82"/>
      <c r="C292" s="86"/>
      <c r="D292" s="8" t="s">
        <v>44</v>
      </c>
      <c r="E292" s="10" t="s">
        <v>46</v>
      </c>
      <c r="F292" s="12">
        <f>G292/H288*I288</f>
        <v>250.02900000000002</v>
      </c>
      <c r="G292" s="47">
        <v>277.81</v>
      </c>
    </row>
    <row r="293" spans="1:11" ht="23.25" x14ac:dyDescent="0.25">
      <c r="A293" s="81"/>
      <c r="B293" s="82"/>
      <c r="C293" s="86"/>
      <c r="D293" s="8" t="s">
        <v>66</v>
      </c>
      <c r="E293" s="10" t="s">
        <v>46</v>
      </c>
      <c r="F293" s="12">
        <f>G293/H288*I288</f>
        <v>12.735000000000001</v>
      </c>
      <c r="G293" s="47">
        <v>14.15</v>
      </c>
    </row>
    <row r="294" spans="1:11" ht="23.25" x14ac:dyDescent="0.25">
      <c r="A294" s="81"/>
      <c r="B294" s="82"/>
      <c r="C294" s="86"/>
      <c r="D294" s="8" t="s">
        <v>67</v>
      </c>
      <c r="E294" s="10" t="s">
        <v>46</v>
      </c>
      <c r="F294" s="12">
        <f>G294/H288*I288</f>
        <v>46.694340000000004</v>
      </c>
      <c r="G294" s="47">
        <v>51.882599999999996</v>
      </c>
    </row>
    <row r="295" spans="1:11" ht="23.25" x14ac:dyDescent="0.25">
      <c r="A295" s="81"/>
      <c r="B295" s="82"/>
      <c r="C295" s="86"/>
      <c r="D295" s="8" t="s">
        <v>53</v>
      </c>
      <c r="E295" s="10" t="s">
        <v>46</v>
      </c>
      <c r="F295" s="12">
        <f>G295/H288*I288</f>
        <v>16.983000000000001</v>
      </c>
      <c r="G295" s="47">
        <v>18.87</v>
      </c>
    </row>
    <row r="296" spans="1:11" ht="23.25" x14ac:dyDescent="0.25">
      <c r="A296" s="81"/>
      <c r="B296" s="82"/>
      <c r="C296" s="86"/>
      <c r="D296" s="8" t="s">
        <v>45</v>
      </c>
      <c r="E296" s="10" t="s">
        <v>46</v>
      </c>
      <c r="F296" s="12">
        <f>G296/H288*I288</f>
        <v>315.81900000000002</v>
      </c>
      <c r="G296" s="47">
        <v>350.91</v>
      </c>
    </row>
    <row r="297" spans="1:11" x14ac:dyDescent="0.25">
      <c r="A297" s="81"/>
      <c r="B297" s="82"/>
      <c r="C297" s="86"/>
      <c r="D297" s="3"/>
      <c r="E297" s="3"/>
      <c r="F297" s="13">
        <f>SUM(F288:F296)</f>
        <v>5638.6463400000002</v>
      </c>
    </row>
    <row r="298" spans="1:11" x14ac:dyDescent="0.25">
      <c r="A298" s="83"/>
      <c r="B298" s="84"/>
      <c r="C298" s="87"/>
      <c r="D298" s="3"/>
      <c r="E298" s="3"/>
      <c r="F298" s="35">
        <f>F237+F250+F267+F272+F286+F297+F260</f>
        <v>53558.272188400006</v>
      </c>
      <c r="G298" s="49">
        <f>F298*K224</f>
        <v>10176071.715796001</v>
      </c>
    </row>
    <row r="299" spans="1:11" x14ac:dyDescent="0.25">
      <c r="A299">
        <v>5</v>
      </c>
    </row>
    <row r="300" spans="1:11" ht="60" customHeight="1" x14ac:dyDescent="0.25">
      <c r="A300" s="66" t="s">
        <v>0</v>
      </c>
      <c r="B300" s="67"/>
      <c r="C300" s="6" t="s">
        <v>1</v>
      </c>
      <c r="D300" s="70" t="s">
        <v>5</v>
      </c>
      <c r="E300" s="71"/>
      <c r="F300" s="72"/>
      <c r="K300">
        <v>5</v>
      </c>
    </row>
    <row r="301" spans="1:11" x14ac:dyDescent="0.25">
      <c r="A301" s="68">
        <v>1</v>
      </c>
      <c r="B301" s="69"/>
      <c r="C301" s="4">
        <v>2</v>
      </c>
      <c r="D301" s="73"/>
      <c r="E301" s="74"/>
      <c r="F301" s="75"/>
    </row>
    <row r="302" spans="1:11" ht="15" customHeight="1" x14ac:dyDescent="0.25">
      <c r="A302" s="79" t="s">
        <v>50</v>
      </c>
      <c r="B302" s="80"/>
      <c r="C302" s="85" t="s">
        <v>72</v>
      </c>
      <c r="D302" s="70" t="s">
        <v>6</v>
      </c>
      <c r="E302" s="71"/>
      <c r="F302" s="72"/>
    </row>
    <row r="303" spans="1:11" x14ac:dyDescent="0.25">
      <c r="A303" s="81"/>
      <c r="B303" s="82"/>
      <c r="C303" s="86"/>
      <c r="D303" s="73"/>
      <c r="E303" s="74"/>
      <c r="F303" s="75"/>
    </row>
    <row r="304" spans="1:11" ht="24" customHeight="1" x14ac:dyDescent="0.25">
      <c r="A304" s="81"/>
      <c r="B304" s="82"/>
      <c r="C304" s="86"/>
      <c r="D304" s="8" t="s">
        <v>54</v>
      </c>
      <c r="E304" s="20" t="s">
        <v>40</v>
      </c>
      <c r="F304" s="23">
        <v>9523.5</v>
      </c>
    </row>
    <row r="305" spans="1:9" x14ac:dyDescent="0.25">
      <c r="A305" s="81"/>
      <c r="B305" s="82"/>
      <c r="C305" s="86"/>
      <c r="D305" s="20" t="s">
        <v>56</v>
      </c>
      <c r="E305" s="20" t="s">
        <v>40</v>
      </c>
      <c r="F305" s="23">
        <v>793.63</v>
      </c>
    </row>
    <row r="306" spans="1:9" ht="23.25" x14ac:dyDescent="0.25">
      <c r="A306" s="81"/>
      <c r="B306" s="82"/>
      <c r="C306" s="86"/>
      <c r="D306" s="8" t="s">
        <v>55</v>
      </c>
      <c r="E306" s="20" t="s">
        <v>40</v>
      </c>
      <c r="F306" s="23">
        <v>1587.25</v>
      </c>
    </row>
    <row r="307" spans="1:9" x14ac:dyDescent="0.25">
      <c r="A307" s="81"/>
      <c r="B307" s="82"/>
      <c r="C307" s="86"/>
      <c r="D307" s="8" t="s">
        <v>74</v>
      </c>
      <c r="E307" s="20" t="s">
        <v>40</v>
      </c>
      <c r="F307" s="23">
        <v>1058.17</v>
      </c>
    </row>
    <row r="308" spans="1:9" x14ac:dyDescent="0.25">
      <c r="A308" s="81"/>
      <c r="B308" s="82"/>
      <c r="C308" s="86"/>
      <c r="D308" s="8" t="s">
        <v>75</v>
      </c>
      <c r="E308" s="20" t="s">
        <v>40</v>
      </c>
      <c r="F308" s="23">
        <v>1058.17</v>
      </c>
    </row>
    <row r="309" spans="1:9" x14ac:dyDescent="0.25">
      <c r="A309" s="81"/>
      <c r="B309" s="82"/>
      <c r="C309" s="86"/>
      <c r="D309" s="8" t="s">
        <v>76</v>
      </c>
      <c r="E309" s="20" t="s">
        <v>40</v>
      </c>
      <c r="F309" s="23">
        <v>3174.5</v>
      </c>
    </row>
    <row r="310" spans="1:9" x14ac:dyDescent="0.25">
      <c r="A310" s="81"/>
      <c r="B310" s="82"/>
      <c r="C310" s="86"/>
      <c r="D310" s="8" t="s">
        <v>77</v>
      </c>
      <c r="E310" s="20" t="s">
        <v>40</v>
      </c>
      <c r="F310" s="23">
        <v>1058.17</v>
      </c>
    </row>
    <row r="311" spans="1:9" x14ac:dyDescent="0.25">
      <c r="A311" s="81"/>
      <c r="B311" s="82"/>
      <c r="C311" s="86"/>
      <c r="D311" s="21"/>
      <c r="E311" s="22"/>
      <c r="F311" s="34">
        <f>F304+F305+F306+F307+F308+F309+F310</f>
        <v>18253.39</v>
      </c>
    </row>
    <row r="312" spans="1:9" x14ac:dyDescent="0.25">
      <c r="A312" s="81"/>
      <c r="B312" s="82"/>
      <c r="C312" s="86"/>
      <c r="D312" s="70" t="s">
        <v>79</v>
      </c>
      <c r="E312" s="71"/>
      <c r="F312" s="72"/>
    </row>
    <row r="313" spans="1:9" x14ac:dyDescent="0.25">
      <c r="A313" s="81"/>
      <c r="B313" s="82"/>
      <c r="C313" s="86"/>
      <c r="D313" s="76"/>
      <c r="E313" s="77"/>
      <c r="F313" s="78"/>
    </row>
    <row r="314" spans="1:9" ht="15" customHeight="1" x14ac:dyDescent="0.25">
      <c r="A314" s="81"/>
      <c r="B314" s="82"/>
      <c r="C314" s="86"/>
      <c r="D314" s="73"/>
      <c r="E314" s="74"/>
      <c r="F314" s="75"/>
    </row>
    <row r="315" spans="1:9" x14ac:dyDescent="0.25">
      <c r="A315" s="81"/>
      <c r="B315" s="82"/>
      <c r="C315" s="86"/>
      <c r="D315" s="3"/>
      <c r="E315" s="3"/>
      <c r="F315" s="13"/>
    </row>
    <row r="316" spans="1:9" x14ac:dyDescent="0.25">
      <c r="A316" s="81"/>
      <c r="B316" s="82"/>
      <c r="C316" s="86"/>
      <c r="D316" s="61" t="s">
        <v>8</v>
      </c>
      <c r="E316" s="62"/>
      <c r="F316" s="63"/>
    </row>
    <row r="317" spans="1:9" x14ac:dyDescent="0.25">
      <c r="A317" s="81"/>
      <c r="B317" s="82"/>
      <c r="C317" s="86"/>
      <c r="D317" s="3"/>
      <c r="E317" s="3"/>
      <c r="F317" s="3"/>
    </row>
    <row r="318" spans="1:9" ht="15" customHeight="1" x14ac:dyDescent="0.25">
      <c r="A318" s="81"/>
      <c r="B318" s="82"/>
      <c r="C318" s="86"/>
      <c r="D318" s="58" t="s">
        <v>9</v>
      </c>
      <c r="E318" s="59"/>
      <c r="F318" s="60"/>
    </row>
    <row r="319" spans="1:9" x14ac:dyDescent="0.25">
      <c r="A319" s="81"/>
      <c r="B319" s="82"/>
      <c r="C319" s="86"/>
      <c r="D319" s="58" t="s">
        <v>10</v>
      </c>
      <c r="E319" s="59"/>
      <c r="F319" s="60"/>
    </row>
    <row r="320" spans="1:9" x14ac:dyDescent="0.25">
      <c r="A320" s="81"/>
      <c r="B320" s="82"/>
      <c r="C320" s="86"/>
      <c r="D320" s="10" t="s">
        <v>11</v>
      </c>
      <c r="E320" s="10" t="s">
        <v>22</v>
      </c>
      <c r="F320" s="11">
        <f>G320/H320*I320</f>
        <v>2001.7350000000001</v>
      </c>
      <c r="G320">
        <v>2224.15</v>
      </c>
      <c r="H320">
        <v>100</v>
      </c>
      <c r="I320">
        <v>90</v>
      </c>
    </row>
    <row r="321" spans="1:7" x14ac:dyDescent="0.25">
      <c r="A321" s="81"/>
      <c r="B321" s="82"/>
      <c r="C321" s="86"/>
      <c r="D321" s="8" t="s">
        <v>12</v>
      </c>
      <c r="E321" s="10" t="s">
        <v>23</v>
      </c>
      <c r="F321" s="11">
        <f>G321/H320*I320</f>
        <v>4551.21</v>
      </c>
      <c r="G321">
        <v>5056.8999999999996</v>
      </c>
    </row>
    <row r="322" spans="1:7" ht="23.25" x14ac:dyDescent="0.25">
      <c r="A322" s="81"/>
      <c r="B322" s="82"/>
      <c r="C322" s="86"/>
      <c r="D322" s="8" t="s">
        <v>13</v>
      </c>
      <c r="E322" s="10" t="s">
        <v>24</v>
      </c>
      <c r="F322" s="11">
        <f>G322/H320*I320</f>
        <v>914.40899999999999</v>
      </c>
      <c r="G322">
        <v>1016.01</v>
      </c>
    </row>
    <row r="323" spans="1:7" x14ac:dyDescent="0.25">
      <c r="A323" s="81"/>
      <c r="B323" s="82"/>
      <c r="C323" s="86"/>
      <c r="D323" s="10" t="s">
        <v>14</v>
      </c>
      <c r="E323" s="10" t="s">
        <v>24</v>
      </c>
      <c r="F323" s="11">
        <f>G323/H320*I320</f>
        <v>679.52700000000004</v>
      </c>
      <c r="G323">
        <v>755.03</v>
      </c>
    </row>
    <row r="324" spans="1:7" x14ac:dyDescent="0.25">
      <c r="A324" s="81"/>
      <c r="B324" s="82"/>
      <c r="C324" s="86"/>
      <c r="D324" s="17"/>
      <c r="E324" s="18"/>
      <c r="F324" s="19">
        <f>SUM(F320:F323)</f>
        <v>8146.8809999999994</v>
      </c>
    </row>
    <row r="325" spans="1:7" x14ac:dyDescent="0.25">
      <c r="A325" s="81"/>
      <c r="B325" s="82"/>
      <c r="C325" s="86"/>
      <c r="D325" s="61" t="s">
        <v>15</v>
      </c>
      <c r="E325" s="62"/>
      <c r="F325" s="63"/>
    </row>
    <row r="326" spans="1:7" ht="34.5" x14ac:dyDescent="0.25">
      <c r="A326" s="81"/>
      <c r="B326" s="82"/>
      <c r="C326" s="86"/>
      <c r="D326" s="16" t="s">
        <v>47</v>
      </c>
      <c r="E326" s="9" t="s">
        <v>32</v>
      </c>
      <c r="F326" s="14">
        <f>G326/H320*I320</f>
        <v>509.39100000000002</v>
      </c>
      <c r="G326" s="38">
        <v>565.99</v>
      </c>
    </row>
    <row r="327" spans="1:7" ht="15" customHeight="1" x14ac:dyDescent="0.25">
      <c r="A327" s="81"/>
      <c r="B327" s="82"/>
      <c r="C327" s="86"/>
      <c r="D327" s="8" t="s">
        <v>25</v>
      </c>
      <c r="E327" s="9" t="s">
        <v>32</v>
      </c>
      <c r="F327" s="14">
        <f>G327/H320*I320</f>
        <v>123.11667</v>
      </c>
      <c r="G327" s="38">
        <v>136.7963</v>
      </c>
    </row>
    <row r="328" spans="1:7" ht="45.75" x14ac:dyDescent="0.25">
      <c r="A328" s="81"/>
      <c r="B328" s="82"/>
      <c r="C328" s="86"/>
      <c r="D328" s="8" t="s">
        <v>26</v>
      </c>
      <c r="E328" s="9" t="s">
        <v>32</v>
      </c>
      <c r="F328" s="14">
        <f>G328/H320*I320</f>
        <v>60.702633000000006</v>
      </c>
      <c r="G328" s="38">
        <v>67.447370000000006</v>
      </c>
    </row>
    <row r="329" spans="1:7" ht="23.25" x14ac:dyDescent="0.25">
      <c r="A329" s="81"/>
      <c r="B329" s="82"/>
      <c r="C329" s="86"/>
      <c r="D329" s="8" t="s">
        <v>27</v>
      </c>
      <c r="E329" s="9" t="s">
        <v>32</v>
      </c>
      <c r="F329" s="12">
        <f>G329/H320*I320</f>
        <v>241.96158</v>
      </c>
      <c r="G329" s="38">
        <v>268.84620000000001</v>
      </c>
    </row>
    <row r="330" spans="1:7" ht="23.25" x14ac:dyDescent="0.25">
      <c r="A330" s="81"/>
      <c r="B330" s="82"/>
      <c r="C330" s="86"/>
      <c r="D330" s="8" t="s">
        <v>28</v>
      </c>
      <c r="E330" s="9" t="s">
        <v>32</v>
      </c>
      <c r="F330" s="12">
        <f>G330/H320*I320</f>
        <v>258.77151000000003</v>
      </c>
      <c r="G330" s="38">
        <v>287.52390000000003</v>
      </c>
    </row>
    <row r="331" spans="1:7" ht="102" x14ac:dyDescent="0.25">
      <c r="A331" s="81"/>
      <c r="B331" s="82"/>
      <c r="C331" s="86"/>
      <c r="D331" s="8" t="s">
        <v>29</v>
      </c>
      <c r="E331" s="9" t="s">
        <v>32</v>
      </c>
      <c r="F331" s="12">
        <f>G331/H320*I320</f>
        <v>132.74775</v>
      </c>
      <c r="G331" s="38">
        <v>147.4975</v>
      </c>
    </row>
    <row r="332" spans="1:7" ht="23.25" x14ac:dyDescent="0.25">
      <c r="A332" s="81"/>
      <c r="B332" s="82"/>
      <c r="C332" s="86"/>
      <c r="D332" s="8" t="s">
        <v>30</v>
      </c>
      <c r="E332" s="9" t="s">
        <v>32</v>
      </c>
      <c r="F332" s="12">
        <f>G332/H320*I320</f>
        <v>358.92854999999997</v>
      </c>
      <c r="G332" s="38">
        <v>398.80950000000001</v>
      </c>
    </row>
    <row r="333" spans="1:7" ht="45.75" x14ac:dyDescent="0.25">
      <c r="A333" s="81"/>
      <c r="B333" s="82"/>
      <c r="C333" s="86"/>
      <c r="D333" s="8" t="s">
        <v>31</v>
      </c>
      <c r="E333" s="9" t="s">
        <v>32</v>
      </c>
      <c r="F333" s="12">
        <f>G333/H320*I320</f>
        <v>263.18619000000001</v>
      </c>
      <c r="G333" s="38">
        <v>292.42910000000001</v>
      </c>
    </row>
    <row r="334" spans="1:7" x14ac:dyDescent="0.25">
      <c r="A334" s="81"/>
      <c r="B334" s="82"/>
      <c r="C334" s="86"/>
      <c r="D334" s="3"/>
      <c r="E334" s="3"/>
      <c r="F334" s="13">
        <f>F327+F328+F329+F330+F331+F332+F333+F326</f>
        <v>1948.805883</v>
      </c>
      <c r="G334" s="13">
        <f>G327+G328+G329+G330+G331+G332+G333+G326</f>
        <v>2165.3398700000002</v>
      </c>
    </row>
    <row r="335" spans="1:7" x14ac:dyDescent="0.25">
      <c r="A335" s="81"/>
      <c r="B335" s="82"/>
      <c r="C335" s="86"/>
      <c r="D335" s="70" t="s">
        <v>16</v>
      </c>
      <c r="E335" s="71"/>
      <c r="F335" s="72"/>
    </row>
    <row r="336" spans="1:7" ht="15" customHeight="1" x14ac:dyDescent="0.25">
      <c r="A336" s="81"/>
      <c r="B336" s="82"/>
      <c r="C336" s="86"/>
      <c r="D336" s="73"/>
      <c r="E336" s="74"/>
      <c r="F336" s="75"/>
    </row>
    <row r="337" spans="1:9" ht="23.25" x14ac:dyDescent="0.25">
      <c r="A337" s="81"/>
      <c r="B337" s="82"/>
      <c r="C337" s="86"/>
      <c r="D337" s="8" t="s">
        <v>33</v>
      </c>
      <c r="E337" s="10" t="s">
        <v>32</v>
      </c>
      <c r="F337" s="11">
        <f>G337/H337*I337</f>
        <v>5.5550123999999999</v>
      </c>
      <c r="G337" s="38">
        <v>6.1722359999999998</v>
      </c>
      <c r="H337">
        <v>100</v>
      </c>
      <c r="I337">
        <v>90</v>
      </c>
    </row>
    <row r="338" spans="1:9" ht="23.25" x14ac:dyDescent="0.25">
      <c r="A338" s="81"/>
      <c r="B338" s="82"/>
      <c r="C338" s="86"/>
      <c r="D338" s="8" t="s">
        <v>34</v>
      </c>
      <c r="E338" s="10" t="s">
        <v>32</v>
      </c>
      <c r="F338" s="11">
        <f>G338/H337*I337</f>
        <v>72.673361999999997</v>
      </c>
      <c r="G338" s="38">
        <v>80.748180000000005</v>
      </c>
    </row>
    <row r="339" spans="1:9" ht="23.25" x14ac:dyDescent="0.25">
      <c r="A339" s="81"/>
      <c r="B339" s="82"/>
      <c r="C339" s="86"/>
      <c r="D339" s="8" t="s">
        <v>62</v>
      </c>
      <c r="E339" s="10" t="s">
        <v>32</v>
      </c>
      <c r="F339" s="11">
        <f>G339/H337*I337</f>
        <v>59.429151000000005</v>
      </c>
      <c r="G339" s="38">
        <v>66.032390000000007</v>
      </c>
    </row>
    <row r="340" spans="1:9" x14ac:dyDescent="0.25">
      <c r="A340" s="81"/>
      <c r="B340" s="82"/>
      <c r="C340" s="86"/>
      <c r="D340" s="10"/>
      <c r="E340" s="10"/>
      <c r="F340" s="11">
        <f>F337+F338+F339</f>
        <v>137.6575254</v>
      </c>
      <c r="G340" s="38"/>
    </row>
    <row r="341" spans="1:9" x14ac:dyDescent="0.25">
      <c r="A341" s="81"/>
      <c r="B341" s="82"/>
      <c r="C341" s="86"/>
      <c r="D341" s="88" t="s">
        <v>17</v>
      </c>
      <c r="E341" s="89"/>
      <c r="F341" s="90"/>
      <c r="G341" s="38"/>
    </row>
    <row r="342" spans="1:9" ht="1.9" customHeight="1" x14ac:dyDescent="0.25">
      <c r="A342" s="81"/>
      <c r="B342" s="82"/>
      <c r="C342" s="86"/>
      <c r="D342" s="91"/>
      <c r="E342" s="92"/>
      <c r="F342" s="93"/>
      <c r="G342" s="38"/>
    </row>
    <row r="343" spans="1:9" ht="23.25" x14ac:dyDescent="0.25">
      <c r="A343" s="81"/>
      <c r="B343" s="82"/>
      <c r="C343" s="86"/>
      <c r="D343" s="36" t="s">
        <v>63</v>
      </c>
      <c r="E343" s="10" t="s">
        <v>32</v>
      </c>
      <c r="F343" s="37">
        <f>G343/H343*I343</f>
        <v>62.127000000000002</v>
      </c>
      <c r="G343" s="38">
        <v>69.03</v>
      </c>
      <c r="H343">
        <v>100</v>
      </c>
      <c r="I343">
        <v>90</v>
      </c>
    </row>
    <row r="344" spans="1:9" x14ac:dyDescent="0.25">
      <c r="A344" s="81"/>
      <c r="B344" s="82"/>
      <c r="C344" s="86"/>
      <c r="D344" s="36" t="s">
        <v>64</v>
      </c>
      <c r="E344" s="10" t="s">
        <v>32</v>
      </c>
      <c r="F344" s="37">
        <f>G344/H343*I343</f>
        <v>235.34100000000001</v>
      </c>
      <c r="G344" s="38">
        <v>261.49</v>
      </c>
    </row>
    <row r="345" spans="1:9" x14ac:dyDescent="0.25">
      <c r="A345" s="81"/>
      <c r="B345" s="82"/>
      <c r="C345" s="86"/>
      <c r="D345" s="10"/>
      <c r="E345" s="10"/>
      <c r="F345" s="11">
        <f>F343+F344</f>
        <v>297.46800000000002</v>
      </c>
    </row>
    <row r="346" spans="1:9" x14ac:dyDescent="0.25">
      <c r="A346" s="81"/>
      <c r="B346" s="82"/>
      <c r="C346" s="86"/>
      <c r="D346" s="58" t="s">
        <v>18</v>
      </c>
      <c r="E346" s="59"/>
      <c r="F346" s="60"/>
    </row>
    <row r="347" spans="1:9" x14ac:dyDescent="0.25">
      <c r="A347" s="81"/>
      <c r="B347" s="82"/>
      <c r="C347" s="86"/>
      <c r="D347" s="3"/>
      <c r="E347" s="3"/>
      <c r="F347" s="3"/>
    </row>
    <row r="348" spans="1:9" x14ac:dyDescent="0.25">
      <c r="A348" s="81"/>
      <c r="B348" s="82"/>
      <c r="C348" s="86"/>
      <c r="D348" s="70" t="s">
        <v>19</v>
      </c>
      <c r="E348" s="71"/>
      <c r="F348" s="72"/>
    </row>
    <row r="349" spans="1:9" x14ac:dyDescent="0.25">
      <c r="A349" s="81"/>
      <c r="B349" s="82"/>
      <c r="C349" s="86"/>
      <c r="D349" s="73"/>
      <c r="E349" s="74"/>
      <c r="F349" s="75"/>
    </row>
    <row r="350" spans="1:9" x14ac:dyDescent="0.25">
      <c r="A350" s="81"/>
      <c r="B350" s="82"/>
      <c r="C350" s="86"/>
      <c r="D350" s="8" t="s">
        <v>35</v>
      </c>
      <c r="E350" s="10" t="s">
        <v>40</v>
      </c>
      <c r="F350" s="11">
        <f>G350/H350*I350</f>
        <v>2023.5420000000001</v>
      </c>
      <c r="G350" s="42">
        <v>2248.38</v>
      </c>
      <c r="H350">
        <v>100</v>
      </c>
      <c r="I350">
        <v>90</v>
      </c>
    </row>
    <row r="351" spans="1:9" x14ac:dyDescent="0.25">
      <c r="A351" s="81"/>
      <c r="B351" s="82"/>
      <c r="C351" s="86"/>
      <c r="D351" s="8" t="s">
        <v>51</v>
      </c>
      <c r="E351" s="10" t="s">
        <v>40</v>
      </c>
      <c r="F351" s="11">
        <f>G351/H350*I350</f>
        <v>476.17200000000008</v>
      </c>
      <c r="G351" s="42">
        <v>529.08000000000004</v>
      </c>
    </row>
    <row r="352" spans="1:9" ht="34.5" x14ac:dyDescent="0.25">
      <c r="A352" s="81"/>
      <c r="B352" s="82"/>
      <c r="C352" s="86"/>
      <c r="D352" s="8" t="s">
        <v>65</v>
      </c>
      <c r="E352" s="10" t="s">
        <v>40</v>
      </c>
      <c r="F352" s="11">
        <f>G352/H350*I350</f>
        <v>1874.2859999999998</v>
      </c>
      <c r="G352" s="42">
        <v>2082.54</v>
      </c>
    </row>
    <row r="353" spans="1:9" ht="45.75" x14ac:dyDescent="0.25">
      <c r="A353" s="81"/>
      <c r="B353" s="82"/>
      <c r="C353" s="86"/>
      <c r="D353" s="8" t="s">
        <v>36</v>
      </c>
      <c r="E353" s="10" t="s">
        <v>40</v>
      </c>
      <c r="F353" s="11">
        <f>G353/H350*I350</f>
        <v>952.35300000000018</v>
      </c>
      <c r="G353" s="42">
        <v>1058.17</v>
      </c>
    </row>
    <row r="354" spans="1:9" x14ac:dyDescent="0.25">
      <c r="A354" s="81"/>
      <c r="B354" s="82"/>
      <c r="C354" s="86"/>
      <c r="D354" s="8" t="s">
        <v>48</v>
      </c>
      <c r="E354" s="10" t="s">
        <v>40</v>
      </c>
      <c r="F354" s="11">
        <f>G354/H350*I350</f>
        <v>476.17200000000008</v>
      </c>
      <c r="G354" s="42">
        <v>529.08000000000004</v>
      </c>
    </row>
    <row r="355" spans="1:9" x14ac:dyDescent="0.25">
      <c r="A355" s="81"/>
      <c r="B355" s="82"/>
      <c r="C355" s="86"/>
      <c r="D355" s="8" t="s">
        <v>38</v>
      </c>
      <c r="E355" s="10" t="s">
        <v>40</v>
      </c>
      <c r="F355" s="11">
        <f>G355/H350*I350</f>
        <v>2857.05</v>
      </c>
      <c r="G355" s="52">
        <v>3174.5</v>
      </c>
    </row>
    <row r="356" spans="1:9" x14ac:dyDescent="0.25">
      <c r="A356" s="81"/>
      <c r="B356" s="82"/>
      <c r="C356" s="86"/>
      <c r="D356" s="8" t="s">
        <v>37</v>
      </c>
      <c r="E356" s="10" t="s">
        <v>40</v>
      </c>
      <c r="F356" s="11">
        <f>G356/H350*I350</f>
        <v>7618.8060000000005</v>
      </c>
      <c r="G356" s="42">
        <v>8465.34</v>
      </c>
    </row>
    <row r="357" spans="1:9" ht="23.25" x14ac:dyDescent="0.25">
      <c r="A357" s="81"/>
      <c r="B357" s="82"/>
      <c r="C357" s="86"/>
      <c r="D357" s="8" t="s">
        <v>39</v>
      </c>
      <c r="E357" s="10" t="s">
        <v>40</v>
      </c>
      <c r="F357" s="11">
        <f>G357/H350*I350</f>
        <v>1904.6939400000001</v>
      </c>
      <c r="G357" s="52">
        <v>2116.3265999999999</v>
      </c>
    </row>
    <row r="358" spans="1:9" x14ac:dyDescent="0.25">
      <c r="A358" s="81"/>
      <c r="B358" s="82"/>
      <c r="C358" s="86"/>
      <c r="D358" s="10" t="s">
        <v>52</v>
      </c>
      <c r="E358" s="10" t="s">
        <v>40</v>
      </c>
      <c r="F358" s="11">
        <f>G358/H350*I350</f>
        <v>952.34849999999994</v>
      </c>
      <c r="G358" s="52">
        <v>1058.165</v>
      </c>
    </row>
    <row r="359" spans="1:9" x14ac:dyDescent="0.25">
      <c r="A359" s="81"/>
      <c r="B359" s="82"/>
      <c r="C359" s="86"/>
      <c r="D359" s="17"/>
      <c r="E359" s="18"/>
      <c r="F359" s="19">
        <f>SUM(F350:F358)</f>
        <v>19135.423440000002</v>
      </c>
      <c r="G359">
        <f>G350+G351+G352+G353+G354+G355+G356+G357+G358</f>
        <v>21261.581600000001</v>
      </c>
    </row>
    <row r="360" spans="1:9" x14ac:dyDescent="0.25">
      <c r="A360" s="81"/>
      <c r="B360" s="82"/>
      <c r="C360" s="86"/>
      <c r="D360" s="58" t="s">
        <v>20</v>
      </c>
      <c r="E360" s="59"/>
      <c r="F360" s="60"/>
    </row>
    <row r="361" spans="1:9" ht="45.75" x14ac:dyDescent="0.25">
      <c r="A361" s="81"/>
      <c r="B361" s="82"/>
      <c r="C361" s="86"/>
      <c r="D361" s="8" t="s">
        <v>41</v>
      </c>
      <c r="E361" s="10" t="s">
        <v>46</v>
      </c>
      <c r="F361" s="15">
        <f>G361/H361*I361</f>
        <v>728.14499999999987</v>
      </c>
      <c r="G361" s="47">
        <v>809.05</v>
      </c>
      <c r="H361">
        <v>100</v>
      </c>
      <c r="I361">
        <v>90</v>
      </c>
    </row>
    <row r="362" spans="1:9" ht="23.25" x14ac:dyDescent="0.25">
      <c r="A362" s="81"/>
      <c r="B362" s="82"/>
      <c r="C362" s="86"/>
      <c r="D362" s="8" t="s">
        <v>42</v>
      </c>
      <c r="E362" s="10" t="s">
        <v>46</v>
      </c>
      <c r="F362" s="15">
        <f>G362/H361*I361</f>
        <v>169.38</v>
      </c>
      <c r="G362" s="47">
        <v>188.2</v>
      </c>
    </row>
    <row r="363" spans="1:9" x14ac:dyDescent="0.25">
      <c r="A363" s="81"/>
      <c r="B363" s="82"/>
      <c r="C363" s="86"/>
      <c r="D363" s="8" t="s">
        <v>43</v>
      </c>
      <c r="E363" s="10" t="s">
        <v>46</v>
      </c>
      <c r="F363" s="12">
        <f>G363/H361*I361</f>
        <v>4086.1260000000002</v>
      </c>
      <c r="G363" s="47">
        <v>4540.1400000000003</v>
      </c>
    </row>
    <row r="364" spans="1:9" ht="23.25" x14ac:dyDescent="0.25">
      <c r="A364" s="81"/>
      <c r="B364" s="82"/>
      <c r="C364" s="86"/>
      <c r="D364" s="8" t="s">
        <v>49</v>
      </c>
      <c r="E364" s="10" t="s">
        <v>46</v>
      </c>
      <c r="F364" s="12">
        <f>G364/H361*I361</f>
        <v>12.735000000000001</v>
      </c>
      <c r="G364" s="47">
        <v>14.15</v>
      </c>
    </row>
    <row r="365" spans="1:9" x14ac:dyDescent="0.25">
      <c r="A365" s="81"/>
      <c r="B365" s="82"/>
      <c r="C365" s="86"/>
      <c r="D365" s="8" t="s">
        <v>44</v>
      </c>
      <c r="E365" s="10" t="s">
        <v>46</v>
      </c>
      <c r="F365" s="12">
        <f>G365/H361*I361</f>
        <v>250.02900000000002</v>
      </c>
      <c r="G365" s="47">
        <v>277.81</v>
      </c>
    </row>
    <row r="366" spans="1:9" ht="23.25" x14ac:dyDescent="0.25">
      <c r="A366" s="81"/>
      <c r="B366" s="82"/>
      <c r="C366" s="86"/>
      <c r="D366" s="8" t="s">
        <v>66</v>
      </c>
      <c r="E366" s="10" t="s">
        <v>46</v>
      </c>
      <c r="F366" s="12">
        <f>G366/H361*I361</f>
        <v>12.735000000000001</v>
      </c>
      <c r="G366" s="47">
        <v>14.15</v>
      </c>
    </row>
    <row r="367" spans="1:9" ht="23.25" x14ac:dyDescent="0.25">
      <c r="A367" s="81"/>
      <c r="B367" s="82"/>
      <c r="C367" s="86"/>
      <c r="D367" s="8" t="s">
        <v>67</v>
      </c>
      <c r="E367" s="10" t="s">
        <v>46</v>
      </c>
      <c r="F367" s="12">
        <f>G367/H361*I361</f>
        <v>46.694340000000004</v>
      </c>
      <c r="G367" s="47">
        <v>51.882599999999996</v>
      </c>
    </row>
    <row r="368" spans="1:9" ht="23.25" x14ac:dyDescent="0.25">
      <c r="A368" s="81"/>
      <c r="B368" s="82"/>
      <c r="C368" s="86"/>
      <c r="D368" s="8" t="s">
        <v>53</v>
      </c>
      <c r="E368" s="10" t="s">
        <v>46</v>
      </c>
      <c r="F368" s="12">
        <f>G368/H361*I361</f>
        <v>16.983000000000001</v>
      </c>
      <c r="G368" s="47">
        <v>18.87</v>
      </c>
    </row>
    <row r="369" spans="1:11" ht="23.25" x14ac:dyDescent="0.25">
      <c r="A369" s="81"/>
      <c r="B369" s="82"/>
      <c r="C369" s="86"/>
      <c r="D369" s="8" t="s">
        <v>45</v>
      </c>
      <c r="E369" s="10" t="s">
        <v>46</v>
      </c>
      <c r="F369" s="12">
        <f>G369/H361*I361</f>
        <v>315.81900000000002</v>
      </c>
      <c r="G369" s="47">
        <v>350.91</v>
      </c>
    </row>
    <row r="370" spans="1:11" x14ac:dyDescent="0.25">
      <c r="A370" s="81"/>
      <c r="B370" s="82"/>
      <c r="C370" s="86"/>
      <c r="D370" s="3"/>
      <c r="E370" s="3"/>
      <c r="F370" s="13">
        <f>SUM(F361:F369)</f>
        <v>5638.6463400000002</v>
      </c>
    </row>
    <row r="371" spans="1:11" ht="18" customHeight="1" x14ac:dyDescent="0.25">
      <c r="A371" s="83"/>
      <c r="B371" s="84"/>
      <c r="C371" s="87"/>
      <c r="D371" s="3"/>
      <c r="E371" s="3"/>
      <c r="F371" s="35">
        <f>F311+F324+F340+F345+F359+F370+F334</f>
        <v>53558.272188400006</v>
      </c>
      <c r="G371" s="49">
        <f>F371*K300</f>
        <v>267791.36094200006</v>
      </c>
    </row>
    <row r="373" spans="1:11" x14ac:dyDescent="0.25">
      <c r="A373">
        <v>6</v>
      </c>
    </row>
    <row r="374" spans="1:11" ht="60" x14ac:dyDescent="0.25">
      <c r="A374" s="66" t="s">
        <v>0</v>
      </c>
      <c r="B374" s="67"/>
      <c r="C374" s="6" t="s">
        <v>1</v>
      </c>
      <c r="D374" s="70" t="s">
        <v>5</v>
      </c>
      <c r="E374" s="71"/>
      <c r="F374" s="72"/>
      <c r="K374">
        <v>1</v>
      </c>
    </row>
    <row r="375" spans="1:11" x14ac:dyDescent="0.25">
      <c r="A375" s="68">
        <v>1</v>
      </c>
      <c r="B375" s="69"/>
      <c r="C375" s="4">
        <v>2</v>
      </c>
      <c r="D375" s="73"/>
      <c r="E375" s="74"/>
      <c r="F375" s="75"/>
    </row>
    <row r="376" spans="1:11" x14ac:dyDescent="0.25">
      <c r="A376" s="79" t="s">
        <v>50</v>
      </c>
      <c r="B376" s="80"/>
      <c r="C376" s="85" t="s">
        <v>73</v>
      </c>
      <c r="D376" s="70" t="s">
        <v>6</v>
      </c>
      <c r="E376" s="71"/>
      <c r="F376" s="72"/>
    </row>
    <row r="377" spans="1:11" x14ac:dyDescent="0.25">
      <c r="A377" s="81"/>
      <c r="B377" s="82"/>
      <c r="C377" s="86"/>
      <c r="D377" s="73"/>
      <c r="E377" s="74"/>
      <c r="F377" s="75"/>
    </row>
    <row r="378" spans="1:11" ht="23.25" x14ac:dyDescent="0.25">
      <c r="A378" s="81"/>
      <c r="B378" s="82"/>
      <c r="C378" s="86"/>
      <c r="D378" s="8" t="s">
        <v>54</v>
      </c>
      <c r="E378" s="20" t="s">
        <v>40</v>
      </c>
      <c r="F378" s="23">
        <v>9523.5</v>
      </c>
    </row>
    <row r="379" spans="1:11" x14ac:dyDescent="0.25">
      <c r="A379" s="81"/>
      <c r="B379" s="82"/>
      <c r="C379" s="86"/>
      <c r="D379" s="20" t="s">
        <v>56</v>
      </c>
      <c r="E379" s="20" t="s">
        <v>40</v>
      </c>
      <c r="F379" s="23">
        <v>793.63</v>
      </c>
    </row>
    <row r="380" spans="1:11" ht="23.25" x14ac:dyDescent="0.25">
      <c r="A380" s="81"/>
      <c r="B380" s="82"/>
      <c r="C380" s="86"/>
      <c r="D380" s="8" t="s">
        <v>55</v>
      </c>
      <c r="E380" s="20" t="s">
        <v>40</v>
      </c>
      <c r="F380" s="23">
        <v>1587.25</v>
      </c>
    </row>
    <row r="381" spans="1:11" x14ac:dyDescent="0.25">
      <c r="A381" s="81"/>
      <c r="B381" s="82"/>
      <c r="C381" s="86"/>
      <c r="D381" s="8" t="s">
        <v>74</v>
      </c>
      <c r="E381" s="20" t="s">
        <v>40</v>
      </c>
      <c r="F381" s="23">
        <v>1058.17</v>
      </c>
    </row>
    <row r="382" spans="1:11" x14ac:dyDescent="0.25">
      <c r="A382" s="81"/>
      <c r="B382" s="82"/>
      <c r="C382" s="86"/>
      <c r="D382" s="8" t="s">
        <v>75</v>
      </c>
      <c r="E382" s="20" t="s">
        <v>40</v>
      </c>
      <c r="F382" s="23">
        <v>1058.17</v>
      </c>
    </row>
    <row r="383" spans="1:11" x14ac:dyDescent="0.25">
      <c r="A383" s="81"/>
      <c r="B383" s="82"/>
      <c r="C383" s="86"/>
      <c r="D383" s="8" t="s">
        <v>76</v>
      </c>
      <c r="E383" s="20" t="s">
        <v>40</v>
      </c>
      <c r="F383" s="23">
        <v>3174.5</v>
      </c>
    </row>
    <row r="384" spans="1:11" x14ac:dyDescent="0.25">
      <c r="A384" s="81"/>
      <c r="B384" s="82"/>
      <c r="C384" s="86"/>
      <c r="D384" s="8" t="s">
        <v>77</v>
      </c>
      <c r="E384" s="20" t="s">
        <v>40</v>
      </c>
      <c r="F384" s="23">
        <v>1058.17</v>
      </c>
    </row>
    <row r="385" spans="1:9" x14ac:dyDescent="0.25">
      <c r="A385" s="81"/>
      <c r="B385" s="82"/>
      <c r="C385" s="86"/>
      <c r="D385" s="21"/>
      <c r="E385" s="22"/>
      <c r="F385" s="34">
        <f>SUM(F378:F384)</f>
        <v>18253.39</v>
      </c>
    </row>
    <row r="386" spans="1:9" x14ac:dyDescent="0.25">
      <c r="A386" s="81"/>
      <c r="B386" s="82"/>
      <c r="C386" s="86"/>
      <c r="D386" s="70" t="s">
        <v>79</v>
      </c>
      <c r="E386" s="71"/>
      <c r="F386" s="72"/>
    </row>
    <row r="387" spans="1:9" x14ac:dyDescent="0.25">
      <c r="A387" s="81"/>
      <c r="B387" s="82"/>
      <c r="C387" s="86"/>
      <c r="D387" s="76"/>
      <c r="E387" s="77"/>
      <c r="F387" s="78"/>
    </row>
    <row r="388" spans="1:9" x14ac:dyDescent="0.25">
      <c r="A388" s="81"/>
      <c r="B388" s="82"/>
      <c r="C388" s="86"/>
      <c r="D388" s="73"/>
      <c r="E388" s="74"/>
      <c r="F388" s="75"/>
    </row>
    <row r="389" spans="1:9" x14ac:dyDescent="0.25">
      <c r="A389" s="81"/>
      <c r="B389" s="82"/>
      <c r="C389" s="86"/>
      <c r="D389" s="3"/>
      <c r="E389" s="3"/>
      <c r="F389" s="13"/>
    </row>
    <row r="390" spans="1:9" x14ac:dyDescent="0.25">
      <c r="A390" s="81"/>
      <c r="B390" s="82"/>
      <c r="C390" s="86"/>
      <c r="D390" s="61" t="s">
        <v>8</v>
      </c>
      <c r="E390" s="62"/>
      <c r="F390" s="63"/>
    </row>
    <row r="391" spans="1:9" x14ac:dyDescent="0.25">
      <c r="A391" s="81"/>
      <c r="B391" s="82"/>
      <c r="C391" s="86"/>
      <c r="D391" s="3"/>
      <c r="E391" s="3"/>
      <c r="F391" s="3"/>
    </row>
    <row r="392" spans="1:9" x14ac:dyDescent="0.25">
      <c r="A392" s="81"/>
      <c r="B392" s="82"/>
      <c r="C392" s="86"/>
      <c r="D392" s="58" t="s">
        <v>9</v>
      </c>
      <c r="E392" s="59"/>
      <c r="F392" s="60"/>
    </row>
    <row r="393" spans="1:9" x14ac:dyDescent="0.25">
      <c r="A393" s="81"/>
      <c r="B393" s="82"/>
      <c r="C393" s="86"/>
      <c r="D393" s="58" t="s">
        <v>10</v>
      </c>
      <c r="E393" s="59"/>
      <c r="F393" s="60"/>
    </row>
    <row r="394" spans="1:9" x14ac:dyDescent="0.25">
      <c r="A394" s="81"/>
      <c r="B394" s="82"/>
      <c r="C394" s="86"/>
      <c r="D394" s="10" t="s">
        <v>11</v>
      </c>
      <c r="E394" s="10" t="s">
        <v>22</v>
      </c>
      <c r="F394" s="11">
        <f>G394/H394*I394</f>
        <v>2001.7350000000001</v>
      </c>
      <c r="G394">
        <v>2224.15</v>
      </c>
      <c r="H394">
        <v>100</v>
      </c>
      <c r="I394">
        <v>90</v>
      </c>
    </row>
    <row r="395" spans="1:9" x14ac:dyDescent="0.25">
      <c r="A395" s="81"/>
      <c r="B395" s="82"/>
      <c r="C395" s="86"/>
      <c r="D395" s="8" t="s">
        <v>12</v>
      </c>
      <c r="E395" s="10" t="s">
        <v>23</v>
      </c>
      <c r="F395" s="11">
        <f>G395/H394*I394</f>
        <v>4551.21</v>
      </c>
      <c r="G395">
        <v>5056.8999999999996</v>
      </c>
    </row>
    <row r="396" spans="1:9" ht="23.25" x14ac:dyDescent="0.25">
      <c r="A396" s="81"/>
      <c r="B396" s="82"/>
      <c r="C396" s="86"/>
      <c r="D396" s="8" t="s">
        <v>13</v>
      </c>
      <c r="E396" s="10" t="s">
        <v>24</v>
      </c>
      <c r="F396" s="11">
        <f>G396/H394*I394</f>
        <v>914.40899999999999</v>
      </c>
      <c r="G396">
        <v>1016.01</v>
      </c>
    </row>
    <row r="397" spans="1:9" x14ac:dyDescent="0.25">
      <c r="A397" s="81"/>
      <c r="B397" s="82"/>
      <c r="C397" s="86"/>
      <c r="D397" s="10" t="s">
        <v>14</v>
      </c>
      <c r="E397" s="10" t="s">
        <v>24</v>
      </c>
      <c r="F397" s="11">
        <f>G397/H394*I394</f>
        <v>679.52700000000004</v>
      </c>
      <c r="G397">
        <v>755.03</v>
      </c>
    </row>
    <row r="398" spans="1:9" x14ac:dyDescent="0.25">
      <c r="A398" s="81"/>
      <c r="B398" s="82"/>
      <c r="C398" s="86"/>
      <c r="D398" s="17"/>
      <c r="E398" s="18"/>
      <c r="F398" s="19">
        <f>SUM(F394:F397)</f>
        <v>8146.8809999999994</v>
      </c>
    </row>
    <row r="399" spans="1:9" x14ac:dyDescent="0.25">
      <c r="A399" s="81"/>
      <c r="B399" s="82"/>
      <c r="C399" s="86"/>
      <c r="D399" s="61" t="s">
        <v>15</v>
      </c>
      <c r="E399" s="62"/>
      <c r="F399" s="63"/>
    </row>
    <row r="400" spans="1:9" ht="34.5" x14ac:dyDescent="0.25">
      <c r="A400" s="81"/>
      <c r="B400" s="82"/>
      <c r="C400" s="86"/>
      <c r="D400" s="16" t="s">
        <v>47</v>
      </c>
      <c r="E400" s="9" t="s">
        <v>32</v>
      </c>
      <c r="F400" s="14">
        <f>G400/H394*I394</f>
        <v>509.39100000000002</v>
      </c>
      <c r="G400" s="38">
        <v>565.99</v>
      </c>
    </row>
    <row r="401" spans="1:9" x14ac:dyDescent="0.25">
      <c r="A401" s="81"/>
      <c r="B401" s="82"/>
      <c r="C401" s="86"/>
      <c r="D401" s="8" t="s">
        <v>25</v>
      </c>
      <c r="E401" s="9" t="s">
        <v>32</v>
      </c>
      <c r="F401" s="14">
        <f>G401/H394*I394</f>
        <v>123.11667</v>
      </c>
      <c r="G401" s="38">
        <v>136.7963</v>
      </c>
    </row>
    <row r="402" spans="1:9" ht="45.75" x14ac:dyDescent="0.25">
      <c r="A402" s="81"/>
      <c r="B402" s="82"/>
      <c r="C402" s="86"/>
      <c r="D402" s="8" t="s">
        <v>26</v>
      </c>
      <c r="E402" s="9" t="s">
        <v>32</v>
      </c>
      <c r="F402" s="14">
        <f>G402/H394*I394</f>
        <v>60.702633000000006</v>
      </c>
      <c r="G402" s="38">
        <v>67.447370000000006</v>
      </c>
    </row>
    <row r="403" spans="1:9" ht="23.25" x14ac:dyDescent="0.25">
      <c r="A403" s="81"/>
      <c r="B403" s="82"/>
      <c r="C403" s="86"/>
      <c r="D403" s="8" t="s">
        <v>27</v>
      </c>
      <c r="E403" s="9" t="s">
        <v>32</v>
      </c>
      <c r="F403" s="12">
        <f>G403/H394*I394</f>
        <v>241.96158</v>
      </c>
      <c r="G403" s="38">
        <v>268.84620000000001</v>
      </c>
    </row>
    <row r="404" spans="1:9" ht="23.25" x14ac:dyDescent="0.25">
      <c r="A404" s="81"/>
      <c r="B404" s="82"/>
      <c r="C404" s="86"/>
      <c r="D404" s="8" t="s">
        <v>28</v>
      </c>
      <c r="E404" s="9" t="s">
        <v>32</v>
      </c>
      <c r="F404" s="12">
        <f>G404/H394*I394</f>
        <v>258.77151000000003</v>
      </c>
      <c r="G404" s="38">
        <v>287.52390000000003</v>
      </c>
    </row>
    <row r="405" spans="1:9" ht="102" x14ac:dyDescent="0.25">
      <c r="A405" s="81"/>
      <c r="B405" s="82"/>
      <c r="C405" s="86"/>
      <c r="D405" s="8" t="s">
        <v>29</v>
      </c>
      <c r="E405" s="9" t="s">
        <v>32</v>
      </c>
      <c r="F405" s="12">
        <f>G405/H394*I394</f>
        <v>132.74775</v>
      </c>
      <c r="G405" s="38">
        <v>147.4975</v>
      </c>
    </row>
    <row r="406" spans="1:9" ht="23.25" x14ac:dyDescent="0.25">
      <c r="A406" s="81"/>
      <c r="B406" s="82"/>
      <c r="C406" s="86"/>
      <c r="D406" s="8" t="s">
        <v>30</v>
      </c>
      <c r="E406" s="9" t="s">
        <v>32</v>
      </c>
      <c r="F406" s="12">
        <f>G406/H394*I394</f>
        <v>358.92854999999997</v>
      </c>
      <c r="G406" s="38">
        <v>398.80950000000001</v>
      </c>
    </row>
    <row r="407" spans="1:9" ht="45.75" x14ac:dyDescent="0.25">
      <c r="A407" s="81"/>
      <c r="B407" s="82"/>
      <c r="C407" s="86"/>
      <c r="D407" s="8" t="s">
        <v>31</v>
      </c>
      <c r="E407" s="9" t="s">
        <v>32</v>
      </c>
      <c r="F407" s="12">
        <f>G407/H394*I394</f>
        <v>263.18619000000001</v>
      </c>
      <c r="G407" s="38">
        <v>292.42910000000001</v>
      </c>
    </row>
    <row r="408" spans="1:9" ht="34.5" x14ac:dyDescent="0.25">
      <c r="A408" s="81"/>
      <c r="B408" s="82"/>
      <c r="C408" s="86"/>
      <c r="D408" s="8" t="s">
        <v>61</v>
      </c>
      <c r="E408" s="9" t="s">
        <v>32</v>
      </c>
      <c r="F408" s="12">
        <f>G408/H394*I394</f>
        <v>0</v>
      </c>
      <c r="G408" s="38">
        <v>0</v>
      </c>
    </row>
    <row r="409" spans="1:9" x14ac:dyDescent="0.25">
      <c r="A409" s="81"/>
      <c r="B409" s="82"/>
      <c r="C409" s="86"/>
      <c r="D409" s="3"/>
      <c r="E409" s="3"/>
      <c r="F409" s="13">
        <f>F401+F402+F403+F404+F405+F406+F407+F408+F400</f>
        <v>1948.805883</v>
      </c>
      <c r="G409" s="13">
        <f>G401+G402+G403+G404+G405+G406+G407+G408+G400</f>
        <v>2165.3398700000002</v>
      </c>
    </row>
    <row r="410" spans="1:9" x14ac:dyDescent="0.25">
      <c r="A410" s="81"/>
      <c r="B410" s="82"/>
      <c r="C410" s="86"/>
      <c r="D410" s="70" t="s">
        <v>16</v>
      </c>
      <c r="E410" s="71"/>
      <c r="F410" s="72"/>
    </row>
    <row r="411" spans="1:9" x14ac:dyDescent="0.25">
      <c r="A411" s="81"/>
      <c r="B411" s="82"/>
      <c r="C411" s="86"/>
      <c r="D411" s="73"/>
      <c r="E411" s="74"/>
      <c r="F411" s="75"/>
    </row>
    <row r="412" spans="1:9" ht="23.25" x14ac:dyDescent="0.25">
      <c r="A412" s="81"/>
      <c r="B412" s="82"/>
      <c r="C412" s="86"/>
      <c r="D412" s="8" t="s">
        <v>33</v>
      </c>
      <c r="E412" s="10" t="s">
        <v>32</v>
      </c>
      <c r="F412" s="11">
        <f>G412/H412*I412</f>
        <v>5.5550123999999999</v>
      </c>
      <c r="G412" s="38">
        <v>6.1722359999999998</v>
      </c>
      <c r="H412">
        <v>100</v>
      </c>
      <c r="I412">
        <v>90</v>
      </c>
    </row>
    <row r="413" spans="1:9" ht="23.25" x14ac:dyDescent="0.25">
      <c r="A413" s="81"/>
      <c r="B413" s="82"/>
      <c r="C413" s="86"/>
      <c r="D413" s="8" t="s">
        <v>34</v>
      </c>
      <c r="E413" s="10" t="s">
        <v>32</v>
      </c>
      <c r="F413" s="11">
        <f>G413/H412*I412</f>
        <v>72.673361999999997</v>
      </c>
      <c r="G413" s="38">
        <v>80.748180000000005</v>
      </c>
    </row>
    <row r="414" spans="1:9" ht="23.25" x14ac:dyDescent="0.25">
      <c r="A414" s="81"/>
      <c r="B414" s="82"/>
      <c r="C414" s="86"/>
      <c r="D414" s="8" t="s">
        <v>62</v>
      </c>
      <c r="E414" s="10" t="s">
        <v>32</v>
      </c>
      <c r="F414" s="11">
        <f>G414/H412*I412</f>
        <v>59.429151000000005</v>
      </c>
      <c r="G414" s="38">
        <v>66.032390000000007</v>
      </c>
    </row>
    <row r="415" spans="1:9" x14ac:dyDescent="0.25">
      <c r="A415" s="81"/>
      <c r="B415" s="82"/>
      <c r="C415" s="86"/>
      <c r="D415" s="10"/>
      <c r="E415" s="10"/>
      <c r="F415" s="11">
        <f>F412+F413+F414</f>
        <v>137.6575254</v>
      </c>
      <c r="G415" s="38"/>
    </row>
    <row r="416" spans="1:9" x14ac:dyDescent="0.25">
      <c r="A416" s="81"/>
      <c r="B416" s="82"/>
      <c r="C416" s="86"/>
      <c r="D416" s="88" t="s">
        <v>17</v>
      </c>
      <c r="E416" s="89"/>
      <c r="F416" s="90"/>
      <c r="G416" s="38"/>
    </row>
    <row r="417" spans="1:9" ht="2.4500000000000002" customHeight="1" x14ac:dyDescent="0.25">
      <c r="A417" s="81"/>
      <c r="B417" s="82"/>
      <c r="C417" s="86"/>
      <c r="D417" s="91"/>
      <c r="E417" s="92"/>
      <c r="F417" s="93"/>
      <c r="G417" s="38"/>
    </row>
    <row r="418" spans="1:9" ht="23.25" x14ac:dyDescent="0.25">
      <c r="A418" s="81"/>
      <c r="B418" s="82"/>
      <c r="C418" s="86"/>
      <c r="D418" s="36" t="s">
        <v>63</v>
      </c>
      <c r="E418" s="10" t="s">
        <v>32</v>
      </c>
      <c r="F418" s="37">
        <f>G418/H418*I418</f>
        <v>62.127000000000002</v>
      </c>
      <c r="G418" s="38">
        <v>69.03</v>
      </c>
      <c r="H418">
        <v>100</v>
      </c>
      <c r="I418">
        <v>90</v>
      </c>
    </row>
    <row r="419" spans="1:9" x14ac:dyDescent="0.25">
      <c r="A419" s="81"/>
      <c r="B419" s="82"/>
      <c r="C419" s="86"/>
      <c r="D419" s="36" t="s">
        <v>64</v>
      </c>
      <c r="E419" s="10" t="s">
        <v>32</v>
      </c>
      <c r="F419" s="37">
        <f>G419/H418*I418</f>
        <v>235.34100000000001</v>
      </c>
      <c r="G419" s="38">
        <v>261.49</v>
      </c>
    </row>
    <row r="420" spans="1:9" x14ac:dyDescent="0.25">
      <c r="A420" s="81"/>
      <c r="B420" s="82"/>
      <c r="C420" s="86"/>
      <c r="D420" s="10"/>
      <c r="E420" s="10"/>
      <c r="F420" s="11">
        <f>F418+F419</f>
        <v>297.46800000000002</v>
      </c>
    </row>
    <row r="421" spans="1:9" x14ac:dyDescent="0.25">
      <c r="A421" s="81"/>
      <c r="B421" s="82"/>
      <c r="C421" s="86"/>
      <c r="D421" s="58" t="s">
        <v>18</v>
      </c>
      <c r="E421" s="59"/>
      <c r="F421" s="60"/>
    </row>
    <row r="422" spans="1:9" x14ac:dyDescent="0.25">
      <c r="A422" s="81"/>
      <c r="B422" s="82"/>
      <c r="C422" s="86"/>
      <c r="D422" s="3"/>
      <c r="E422" s="3"/>
      <c r="F422" s="3"/>
    </row>
    <row r="423" spans="1:9" x14ac:dyDescent="0.25">
      <c r="A423" s="81"/>
      <c r="B423" s="82"/>
      <c r="C423" s="86"/>
      <c r="D423" s="70" t="s">
        <v>19</v>
      </c>
      <c r="E423" s="71"/>
      <c r="F423" s="72"/>
    </row>
    <row r="424" spans="1:9" x14ac:dyDescent="0.25">
      <c r="A424" s="81"/>
      <c r="B424" s="82"/>
      <c r="C424" s="86"/>
      <c r="D424" s="73"/>
      <c r="E424" s="74"/>
      <c r="F424" s="75"/>
    </row>
    <row r="425" spans="1:9" x14ac:dyDescent="0.25">
      <c r="A425" s="81"/>
      <c r="B425" s="82"/>
      <c r="C425" s="86"/>
      <c r="D425" s="8" t="s">
        <v>35</v>
      </c>
      <c r="E425" s="10" t="s">
        <v>40</v>
      </c>
      <c r="F425" s="11">
        <f>G425/H425*I425</f>
        <v>2023.5420000000001</v>
      </c>
      <c r="G425" s="42">
        <v>2248.38</v>
      </c>
      <c r="H425">
        <v>100</v>
      </c>
      <c r="I425">
        <v>90</v>
      </c>
    </row>
    <row r="426" spans="1:9" x14ac:dyDescent="0.25">
      <c r="A426" s="81"/>
      <c r="B426" s="82"/>
      <c r="C426" s="86"/>
      <c r="D426" s="8" t="s">
        <v>51</v>
      </c>
      <c r="E426" s="10" t="s">
        <v>40</v>
      </c>
      <c r="F426" s="11">
        <f>G426/H425*I425</f>
        <v>476.17200000000008</v>
      </c>
      <c r="G426" s="42">
        <v>529.08000000000004</v>
      </c>
    </row>
    <row r="427" spans="1:9" ht="34.5" x14ac:dyDescent="0.25">
      <c r="A427" s="81"/>
      <c r="B427" s="82"/>
      <c r="C427" s="86"/>
      <c r="D427" s="8" t="s">
        <v>65</v>
      </c>
      <c r="E427" s="10" t="s">
        <v>40</v>
      </c>
      <c r="F427" s="11">
        <f>G427/H425*I425</f>
        <v>1874.2859999999998</v>
      </c>
      <c r="G427" s="42">
        <v>2082.54</v>
      </c>
    </row>
    <row r="428" spans="1:9" ht="45.75" x14ac:dyDescent="0.25">
      <c r="A428" s="81"/>
      <c r="B428" s="82"/>
      <c r="C428" s="86"/>
      <c r="D428" s="8" t="s">
        <v>36</v>
      </c>
      <c r="E428" s="10" t="s">
        <v>40</v>
      </c>
      <c r="F428" s="11">
        <f>G428/H425*I425</f>
        <v>952.35300000000018</v>
      </c>
      <c r="G428" s="42">
        <v>1058.17</v>
      </c>
    </row>
    <row r="429" spans="1:9" x14ac:dyDescent="0.25">
      <c r="A429" s="81"/>
      <c r="B429" s="82"/>
      <c r="C429" s="86"/>
      <c r="D429" s="8" t="s">
        <v>48</v>
      </c>
      <c r="E429" s="10" t="s">
        <v>40</v>
      </c>
      <c r="F429" s="11">
        <f>G429/H425*I425</f>
        <v>476.17200000000008</v>
      </c>
      <c r="G429" s="42">
        <v>529.08000000000004</v>
      </c>
    </row>
    <row r="430" spans="1:9" x14ac:dyDescent="0.25">
      <c r="A430" s="81"/>
      <c r="B430" s="82"/>
      <c r="C430" s="86"/>
      <c r="D430" s="8" t="s">
        <v>38</v>
      </c>
      <c r="E430" s="10" t="s">
        <v>40</v>
      </c>
      <c r="F430" s="11">
        <f>G430/H425*I425</f>
        <v>2857.05</v>
      </c>
      <c r="G430" s="52">
        <v>3174.5</v>
      </c>
    </row>
    <row r="431" spans="1:9" x14ac:dyDescent="0.25">
      <c r="A431" s="81"/>
      <c r="B431" s="82"/>
      <c r="C431" s="86"/>
      <c r="D431" s="8" t="s">
        <v>37</v>
      </c>
      <c r="E431" s="10" t="s">
        <v>40</v>
      </c>
      <c r="F431" s="11">
        <f>G431/H425*I425</f>
        <v>7618.8060000000005</v>
      </c>
      <c r="G431" s="42">
        <v>8465.34</v>
      </c>
    </row>
    <row r="432" spans="1:9" ht="23.25" x14ac:dyDescent="0.25">
      <c r="A432" s="81"/>
      <c r="B432" s="82"/>
      <c r="C432" s="86"/>
      <c r="D432" s="8" t="s">
        <v>39</v>
      </c>
      <c r="E432" s="10" t="s">
        <v>40</v>
      </c>
      <c r="F432" s="11">
        <f>G432/H425*I425</f>
        <v>1904.6939400000001</v>
      </c>
      <c r="G432" s="52">
        <v>2116.3265999999999</v>
      </c>
    </row>
    <row r="433" spans="1:9" x14ac:dyDescent="0.25">
      <c r="A433" s="81"/>
      <c r="B433" s="82"/>
      <c r="C433" s="86"/>
      <c r="D433" s="10" t="s">
        <v>52</v>
      </c>
      <c r="E433" s="10" t="s">
        <v>40</v>
      </c>
      <c r="F433" s="11">
        <f>G433/H425*I425</f>
        <v>952.34849999999994</v>
      </c>
      <c r="G433" s="52">
        <v>1058.165</v>
      </c>
    </row>
    <row r="434" spans="1:9" x14ac:dyDescent="0.25">
      <c r="A434" s="81"/>
      <c r="B434" s="82"/>
      <c r="C434" s="86"/>
      <c r="D434" s="17"/>
      <c r="E434" s="18"/>
      <c r="F434" s="19">
        <f>SUM(F425:F433)</f>
        <v>19135.423440000002</v>
      </c>
    </row>
    <row r="435" spans="1:9" x14ac:dyDescent="0.25">
      <c r="A435" s="81"/>
      <c r="B435" s="82"/>
      <c r="C435" s="86"/>
      <c r="D435" s="58" t="s">
        <v>20</v>
      </c>
      <c r="E435" s="59"/>
      <c r="F435" s="60"/>
    </row>
    <row r="436" spans="1:9" ht="45.75" x14ac:dyDescent="0.25">
      <c r="A436" s="81"/>
      <c r="B436" s="82"/>
      <c r="C436" s="86"/>
      <c r="D436" s="8" t="s">
        <v>41</v>
      </c>
      <c r="E436" s="10" t="s">
        <v>46</v>
      </c>
      <c r="F436" s="15">
        <f>G436/H436*I436</f>
        <v>728.14499999999987</v>
      </c>
      <c r="G436" s="47">
        <v>809.05</v>
      </c>
      <c r="H436">
        <v>100</v>
      </c>
      <c r="I436">
        <v>90</v>
      </c>
    </row>
    <row r="437" spans="1:9" ht="23.25" x14ac:dyDescent="0.25">
      <c r="A437" s="81"/>
      <c r="B437" s="82"/>
      <c r="C437" s="86"/>
      <c r="D437" s="8" t="s">
        <v>42</v>
      </c>
      <c r="E437" s="10" t="s">
        <v>46</v>
      </c>
      <c r="F437" s="15">
        <f>G437/H436*I436</f>
        <v>169.38</v>
      </c>
      <c r="G437" s="47">
        <v>188.2</v>
      </c>
    </row>
    <row r="438" spans="1:9" x14ac:dyDescent="0.25">
      <c r="A438" s="81"/>
      <c r="B438" s="82"/>
      <c r="C438" s="86"/>
      <c r="D438" s="8" t="s">
        <v>43</v>
      </c>
      <c r="E438" s="10" t="s">
        <v>46</v>
      </c>
      <c r="F438" s="12">
        <f>G438/H436*I436</f>
        <v>4086.1260000000002</v>
      </c>
      <c r="G438" s="47">
        <v>4540.1400000000003</v>
      </c>
    </row>
    <row r="439" spans="1:9" ht="23.25" x14ac:dyDescent="0.25">
      <c r="A439" s="81"/>
      <c r="B439" s="82"/>
      <c r="C439" s="86"/>
      <c r="D439" s="8" t="s">
        <v>49</v>
      </c>
      <c r="E439" s="10" t="s">
        <v>46</v>
      </c>
      <c r="F439" s="12">
        <f>G439/H436*I436</f>
        <v>12.735000000000001</v>
      </c>
      <c r="G439" s="47">
        <v>14.15</v>
      </c>
    </row>
    <row r="440" spans="1:9" x14ac:dyDescent="0.25">
      <c r="A440" s="81"/>
      <c r="B440" s="82"/>
      <c r="C440" s="86"/>
      <c r="D440" s="8" t="s">
        <v>44</v>
      </c>
      <c r="E440" s="10" t="s">
        <v>46</v>
      </c>
      <c r="F440" s="12">
        <f>G440/H436*I436</f>
        <v>250.02900000000002</v>
      </c>
      <c r="G440" s="47">
        <v>277.81</v>
      </c>
    </row>
    <row r="441" spans="1:9" ht="23.25" x14ac:dyDescent="0.25">
      <c r="A441" s="81"/>
      <c r="B441" s="82"/>
      <c r="C441" s="86"/>
      <c r="D441" s="8" t="s">
        <v>66</v>
      </c>
      <c r="E441" s="10" t="s">
        <v>46</v>
      </c>
      <c r="F441" s="12">
        <f>G441/H436*I436</f>
        <v>12.735000000000001</v>
      </c>
      <c r="G441" s="47">
        <v>14.15</v>
      </c>
    </row>
    <row r="442" spans="1:9" ht="23.25" x14ac:dyDescent="0.25">
      <c r="A442" s="81"/>
      <c r="B442" s="82"/>
      <c r="C442" s="86"/>
      <c r="D442" s="8" t="s">
        <v>67</v>
      </c>
      <c r="E442" s="10" t="s">
        <v>46</v>
      </c>
      <c r="F442" s="12">
        <f>G442/H436*I436</f>
        <v>46.689300000000003</v>
      </c>
      <c r="G442" s="47">
        <v>51.877000000000002</v>
      </c>
    </row>
    <row r="443" spans="1:9" ht="23.25" x14ac:dyDescent="0.25">
      <c r="A443" s="81"/>
      <c r="B443" s="82"/>
      <c r="C443" s="86"/>
      <c r="D443" s="8" t="s">
        <v>53</v>
      </c>
      <c r="E443" s="10" t="s">
        <v>46</v>
      </c>
      <c r="F443" s="12">
        <f>G443/H436*I436</f>
        <v>16.983000000000001</v>
      </c>
      <c r="G443" s="47">
        <v>18.87</v>
      </c>
    </row>
    <row r="444" spans="1:9" ht="23.25" x14ac:dyDescent="0.25">
      <c r="A444" s="81"/>
      <c r="B444" s="82"/>
      <c r="C444" s="86"/>
      <c r="D444" s="8" t="s">
        <v>45</v>
      </c>
      <c r="E444" s="10" t="s">
        <v>46</v>
      </c>
      <c r="F444" s="12">
        <f>G444/H436*I436</f>
        <v>315.81900000000002</v>
      </c>
      <c r="G444" s="47">
        <v>350.91</v>
      </c>
    </row>
    <row r="445" spans="1:9" x14ac:dyDescent="0.25">
      <c r="A445" s="81"/>
      <c r="B445" s="82"/>
      <c r="C445" s="86"/>
      <c r="D445" s="3"/>
      <c r="E445" s="3"/>
      <c r="F445" s="13">
        <f>SUM(F436:F444)</f>
        <v>5638.6413000000002</v>
      </c>
    </row>
    <row r="446" spans="1:9" x14ac:dyDescent="0.25">
      <c r="A446" s="83"/>
      <c r="B446" s="84"/>
      <c r="C446" s="87"/>
      <c r="D446" s="3"/>
      <c r="E446" s="3"/>
      <c r="F446" s="35">
        <f>F385+F398+F415+F420+F434+F445+F409</f>
        <v>53558.267148400009</v>
      </c>
      <c r="G446" s="49">
        <f>F446*K374</f>
        <v>53558.267148400009</v>
      </c>
    </row>
    <row r="448" spans="1:9" s="50" customFormat="1" x14ac:dyDescent="0.25">
      <c r="F448" s="50" t="s">
        <v>78</v>
      </c>
      <c r="G448" s="51">
        <f>G77+G222+G298+G371+G446+G146</f>
        <v>12185980.004992003</v>
      </c>
    </row>
    <row r="449" spans="7:7" x14ac:dyDescent="0.25">
      <c r="G449" s="51">
        <v>12185980</v>
      </c>
    </row>
  </sheetData>
  <mergeCells count="104">
    <mergeCell ref="D3:F3"/>
    <mergeCell ref="D4:F4"/>
    <mergeCell ref="A300:B300"/>
    <mergeCell ref="A301:B301"/>
    <mergeCell ref="D24:F24"/>
    <mergeCell ref="D30:F30"/>
    <mergeCell ref="D41:F42"/>
    <mergeCell ref="A9:B9"/>
    <mergeCell ref="A10:B10"/>
    <mergeCell ref="D11:F12"/>
    <mergeCell ref="D13:F14"/>
    <mergeCell ref="A11:B75"/>
    <mergeCell ref="C11:C75"/>
    <mergeCell ref="D16:F18"/>
    <mergeCell ref="D21:F21"/>
    <mergeCell ref="D168:F168"/>
    <mergeCell ref="D199:F200"/>
    <mergeCell ref="D211:F211"/>
    <mergeCell ref="D175:F175"/>
    <mergeCell ref="D185:F186"/>
    <mergeCell ref="D191:F192"/>
    <mergeCell ref="D197:F197"/>
    <mergeCell ref="D23:F23"/>
    <mergeCell ref="D47:F48"/>
    <mergeCell ref="D52:F52"/>
    <mergeCell ref="D54:F55"/>
    <mergeCell ref="D66:F66"/>
    <mergeCell ref="D302:F303"/>
    <mergeCell ref="D318:F318"/>
    <mergeCell ref="D116:F117"/>
    <mergeCell ref="D121:F121"/>
    <mergeCell ref="D341:F342"/>
    <mergeCell ref="D335:F336"/>
    <mergeCell ref="A226:B298"/>
    <mergeCell ref="C226:C298"/>
    <mergeCell ref="D300:F301"/>
    <mergeCell ref="D262:F263"/>
    <mergeCell ref="D268:F269"/>
    <mergeCell ref="D273:F273"/>
    <mergeCell ref="D275:F276"/>
    <mergeCell ref="D287:F287"/>
    <mergeCell ref="A79:B79"/>
    <mergeCell ref="A80:B80"/>
    <mergeCell ref="A81:B144"/>
    <mergeCell ref="C81:C144"/>
    <mergeCell ref="D81:F82"/>
    <mergeCell ref="D123:F124"/>
    <mergeCell ref="D135:F135"/>
    <mergeCell ref="D83:F84"/>
    <mergeCell ref="D86:F88"/>
    <mergeCell ref="D90:F90"/>
    <mergeCell ref="D92:F92"/>
    <mergeCell ref="D93:F93"/>
    <mergeCell ref="D99:F99"/>
    <mergeCell ref="D110:F111"/>
    <mergeCell ref="D346:F346"/>
    <mergeCell ref="D348:F349"/>
    <mergeCell ref="D360:F360"/>
    <mergeCell ref="A302:B371"/>
    <mergeCell ref="C302:C371"/>
    <mergeCell ref="D312:F314"/>
    <mergeCell ref="D316:F316"/>
    <mergeCell ref="D319:F319"/>
    <mergeCell ref="D325:F325"/>
    <mergeCell ref="A374:B374"/>
    <mergeCell ref="D374:F375"/>
    <mergeCell ref="A375:B375"/>
    <mergeCell ref="A376:B446"/>
    <mergeCell ref="C376:C446"/>
    <mergeCell ref="D376:F377"/>
    <mergeCell ref="D386:F388"/>
    <mergeCell ref="D390:F390"/>
    <mergeCell ref="D392:F392"/>
    <mergeCell ref="D393:F393"/>
    <mergeCell ref="D399:F399"/>
    <mergeCell ref="D410:F411"/>
    <mergeCell ref="D416:F417"/>
    <mergeCell ref="D421:F421"/>
    <mergeCell ref="D423:F424"/>
    <mergeCell ref="D435:F435"/>
    <mergeCell ref="B7:F7"/>
    <mergeCell ref="D245:F245"/>
    <mergeCell ref="D251:F251"/>
    <mergeCell ref="D242:F242"/>
    <mergeCell ref="A222:B222"/>
    <mergeCell ref="D169:F169"/>
    <mergeCell ref="A224:B224"/>
    <mergeCell ref="A225:B225"/>
    <mergeCell ref="D226:F227"/>
    <mergeCell ref="D228:F229"/>
    <mergeCell ref="D238:F240"/>
    <mergeCell ref="D244:F244"/>
    <mergeCell ref="A76:B76"/>
    <mergeCell ref="A77:B77"/>
    <mergeCell ref="A148:B148"/>
    <mergeCell ref="A149:B149"/>
    <mergeCell ref="A150:B220"/>
    <mergeCell ref="C150:C220"/>
    <mergeCell ref="D150:F151"/>
    <mergeCell ref="D152:F153"/>
    <mergeCell ref="D162:F164"/>
    <mergeCell ref="D166:F166"/>
    <mergeCell ref="A145:B145"/>
    <mergeCell ref="A146:B146"/>
  </mergeCells>
  <pageMargins left="0.7" right="0.7" top="0.75" bottom="0.75" header="0.3" footer="0.3"/>
  <pageSetup paperSize="9" orientation="portrait" verticalDpi="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valueva</dc:creator>
  <cp:lastModifiedBy>1</cp:lastModifiedBy>
  <cp:lastPrinted>2018-11-12T06:27:20Z</cp:lastPrinted>
  <dcterms:created xsi:type="dcterms:W3CDTF">2016-01-28T12:22:54Z</dcterms:created>
  <dcterms:modified xsi:type="dcterms:W3CDTF">2019-01-10T06:57:26Z</dcterms:modified>
</cp:coreProperties>
</file>